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Heloise\COM Heloise\Conseil pour la Communication\1er janvier 2020\"/>
    </mc:Choice>
  </mc:AlternateContent>
  <bookViews>
    <workbookView xWindow="0" yWindow="0" windowWidth="20490" windowHeight="7050" activeTab="14"/>
  </bookViews>
  <sheets>
    <sheet name="aude.catholique.fr" sheetId="16" r:id="rId1"/>
    <sheet name="Ste Marie Reine" sheetId="1" r:id="rId2"/>
    <sheet name="St Roch" sheetId="2" r:id="rId3"/>
    <sheet name="ND en Minervois" sheetId="4" r:id="rId4"/>
    <sheet name="Ste Trinité" sheetId="5" r:id="rId5"/>
    <sheet name="Ste Croix" sheetId="6" r:id="rId6"/>
    <sheet name="ND de la Clape" sheetId="7" r:id="rId7"/>
    <sheet name="St Vincent" sheetId="8" r:id="rId8"/>
    <sheet name="Sts Pierre et Paul" sheetId="9" r:id="rId9"/>
    <sheet name="St Régis" sheetId="10" r:id="rId10"/>
    <sheet name="Ste Thérèse" sheetId="11" r:id="rId11"/>
    <sheet name="St Michel" sheetId="12" r:id="rId12"/>
    <sheet name="St Dominique" sheetId="13" r:id="rId13"/>
    <sheet name="St Jean XXIII" sheetId="14" r:id="rId14"/>
    <sheet name="ND des Monts" sheetId="15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16" l="1"/>
  <c r="C25" i="16"/>
  <c r="B25" i="16"/>
  <c r="B24" i="7" l="1"/>
  <c r="G25" i="16" l="1"/>
  <c r="E31" i="16"/>
  <c r="F25" i="16"/>
  <c r="E25" i="16"/>
  <c r="H31" i="16" l="1"/>
  <c r="K31" i="16"/>
  <c r="L25" i="16"/>
  <c r="K25" i="16"/>
  <c r="I12" i="16"/>
  <c r="B16" i="15" l="1"/>
  <c r="B20" i="14"/>
  <c r="B12" i="13"/>
  <c r="B16" i="12"/>
  <c r="B16" i="11"/>
  <c r="B21" i="10"/>
  <c r="B16" i="9"/>
  <c r="B18" i="8" l="1"/>
  <c r="B15" i="6"/>
  <c r="B15" i="5" l="1"/>
  <c r="B11" i="4"/>
  <c r="B8" i="1"/>
  <c r="B17" i="2"/>
  <c r="I18" i="16"/>
  <c r="I17" i="16"/>
  <c r="I15" i="16"/>
  <c r="I13" i="16"/>
  <c r="I16" i="16"/>
  <c r="I14" i="16"/>
  <c r="H14" i="16"/>
  <c r="I11" i="16"/>
  <c r="H11" i="16"/>
  <c r="I7" i="16"/>
  <c r="H7" i="16"/>
  <c r="I9" i="16"/>
  <c r="I8" i="16"/>
  <c r="I6" i="16"/>
  <c r="H6" i="16" l="1"/>
  <c r="I4" i="16"/>
  <c r="H4" i="16"/>
  <c r="I5" i="16"/>
  <c r="H5" i="16"/>
</calcChain>
</file>

<file path=xl/sharedStrings.xml><?xml version="1.0" encoding="utf-8"?>
<sst xmlns="http://schemas.openxmlformats.org/spreadsheetml/2006/main" count="410" uniqueCount="259">
  <si>
    <t>01/01/2018 au 12/06/2018</t>
  </si>
  <si>
    <t>Page</t>
  </si>
  <si>
    <t>Pages vues</t>
  </si>
  <si>
    <t>Temps moyen passé sur la page</t>
  </si>
  <si>
    <t>Vues uniques</t>
  </si>
  <si>
    <t>/paroisses</t>
  </si>
  <si>
    <t>/paroisses/saint-regis-en-lezignanais</t>
  </si>
  <si>
    <t>/paroisses/notre-dame-de-la-clape</t>
  </si>
  <si>
    <t>/paroisses/saint-michel-en-lauragais</t>
  </si>
  <si>
    <t>/paroisses/sainte-marie-reine-en-pays-de-carcassonne</t>
  </si>
  <si>
    <t>/paroisses/st-jean-xxiii-en-razes</t>
  </si>
  <si>
    <t>/paroisses/saint-roch-en-cabardes</t>
  </si>
  <si>
    <t>/paroisses/st-vincent-en-narbonnais</t>
  </si>
  <si>
    <t>/paroisses/sainte-trinite-en-alaric</t>
  </si>
  <si>
    <t>/paroisses/notre-dame-des-monts-de-la-haute-vallee</t>
  </si>
  <si>
    <t>/paroisses/notre-dame-en-minervois</t>
  </si>
  <si>
    <t>/paroisses/sainte-therese-en-cobieres</t>
  </si>
  <si>
    <t>/paroisses/saint-dominique-en-lauragais</t>
  </si>
  <si>
    <t>/paroisses/saints-pierre-et-paul-des-etangs</t>
  </si>
  <si>
    <t>/paroisses/sainte-croix-en-narbonnais</t>
  </si>
  <si>
    <t>/paroisses/sainte-marie-reine-en-pays-de-carcassonne/agenda-mensuel</t>
  </si>
  <si>
    <t>/paroisses/sainte-marie-reine-en-pays-de-carcassonne/le-secretariat-paroissial</t>
  </si>
  <si>
    <t xml:space="preserve">pic de fréquentation : </t>
  </si>
  <si>
    <t>/paroisses/saint-roch-en-cabardes/horaires-de-messes-et-temps-de-priere</t>
  </si>
  <si>
    <t>/paroisses/saint-roch-en-cabardes/secretariat-paroissial</t>
  </si>
  <si>
    <t>/paroisses/saint-roch-en-cabardes/infos</t>
  </si>
  <si>
    <t>/paroisses/saint-roch-en-cabardes/evenements</t>
  </si>
  <si>
    <t>/paroisses/saint-roch-en-cabardes/sacrements</t>
  </si>
  <si>
    <t>/paroisses/saint-roch-en-cabardes/dimanche-autrement</t>
  </si>
  <si>
    <t>/paroisses/saint-roch-en-cabardes/secours-catholique</t>
  </si>
  <si>
    <t>pic de fréquentation :</t>
  </si>
  <si>
    <t xml:space="preserve">nombre total de pages vues </t>
  </si>
  <si>
    <t xml:space="preserve">trafic sur tablette </t>
  </si>
  <si>
    <t>Nombre d'utilisateurs</t>
  </si>
  <si>
    <t>total</t>
  </si>
  <si>
    <t>utilisateurs</t>
  </si>
  <si>
    <t>nouveaux utilisateurs</t>
  </si>
  <si>
    <t>ordinateurs</t>
  </si>
  <si>
    <t>mobile</t>
  </si>
  <si>
    <t>tablette</t>
  </si>
  <si>
    <t>trafic sur mobile</t>
  </si>
  <si>
    <t>trafic sur ordinateur</t>
  </si>
  <si>
    <t>/paroisses/notre-dame-en-minervois/messes-dominicales</t>
  </si>
  <si>
    <t>/paroisses/notre-dame-en-minervois/accueil</t>
  </si>
  <si>
    <t>/paroisses/notre-dame-en-minervois/fetes-et-processions</t>
  </si>
  <si>
    <t>/paroisses/sainte-trinite-en-alaric/messes-et-celebrations</t>
  </si>
  <si>
    <t>/paroisses/sainte-trinite-en-alaric/le-secretariat-paroissial</t>
  </si>
  <si>
    <t>/paroisses/sainte-croix-en-narbonnais/messes</t>
  </si>
  <si>
    <t>/paroisses/sainte-croix-en-narbonnais/agenda-informations</t>
  </si>
  <si>
    <t>/paroisses/sainte-croix-en-narbonnais/bulletin-paroissial-le-pont</t>
  </si>
  <si>
    <t>/paroisses/sainte-croix-en-narbonnais/secretariat-paroissial-et-notariat</t>
  </si>
  <si>
    <t>/paroisses/sainte-croix-en-narbonnais/pole-sante-aumonerie-services-messes</t>
  </si>
  <si>
    <t>/paroisses/sainte-croix-en-narbonnais/catechese-et-aumonerie-1</t>
  </si>
  <si>
    <t>/paroisses/notre-dame-de-la-clape/horaires-des-messes-et-celebrations</t>
  </si>
  <si>
    <t>/paroisses/notre-dame-de-la-clape/secretariat</t>
  </si>
  <si>
    <t>/paroisses/notre-dame-de-la-clape/les-equipes</t>
  </si>
  <si>
    <t>/paroisses/notre-dame-de-la-clape/catechese</t>
  </si>
  <si>
    <t>/paroisses/notre-dame-de-la-clape/noel-2017</t>
  </si>
  <si>
    <t>/paroisses/notre-dame-de-la-clape/celebrer-la-foi</t>
  </si>
  <si>
    <t>/paroisses/notre-dame-de-la-clape/pastorale-du-tourisme</t>
  </si>
  <si>
    <t>/paroisses/st-vincent-en-narbonnais/chapelle-du-somail</t>
  </si>
  <si>
    <t>/paroisses/saints-pierre-et-paul-des-etangs/horaires-des-messes</t>
  </si>
  <si>
    <t>/paroisses/saints-pierre-et-paul-des-etangs/equipe-sacerdotale-1</t>
  </si>
  <si>
    <t>/paroisses/saint-regis-en-lezignanais/une-lanterne</t>
  </si>
  <si>
    <t>/paroisses/saint-regis-en-lezignanais/secretariat-paroissial</t>
  </si>
  <si>
    <t>/paroisses/saint-regis-en-lezignanais/responsabilites-paroissiales</t>
  </si>
  <si>
    <t>/paroisses/saint-regis-en-lezignanais/secours-catholique</t>
  </si>
  <si>
    <t>/paroisses/sainte-therese-en-cobieres/horaires-des-messes-et-celebrations-1</t>
  </si>
  <si>
    <t>/paroisses/sainte-therese-en-cobieres/retrospective-de-toute-lannee-liturgique-precedente/</t>
  </si>
  <si>
    <t>/paroisses/sainte-therese-en-cobieres/secretariat-paroissial-1</t>
  </si>
  <si>
    <t>/paroisses/sainte-therese-en-cobieres/pastorale-du-tourisme-patrimoine-religieux-de-la-paroisse</t>
  </si>
  <si>
    <t>/paroisses/sainte-therese-en-cobieres/responsabilites-paroissiales</t>
  </si>
  <si>
    <t>/paroisses/saint-michel-en-lauragais/accueil-paroisse</t>
  </si>
  <si>
    <t>/paroisses/saint-michel-en-lauragais/messes-du-mois-de-janvier-2018</t>
  </si>
  <si>
    <t>/paroisses/saint-michel-en-lauragais/guide-paroissial</t>
  </si>
  <si>
    <t>/paroisses/saint-michel-en-lauragais/messes-du-mois-de-mai-2018</t>
  </si>
  <si>
    <t>/paroisses/saint-michel-en-lauragais/concerts</t>
  </si>
  <si>
    <t>/paroisses/saint-dominique-en-lauragais/secretariat-paroissial</t>
  </si>
  <si>
    <t>/paroisses/st-jean-xxiii-en-razes/horaires-des-messes</t>
  </si>
  <si>
    <t>/paroisses/st-jean-xxiii-en-razes/le-secretariar</t>
  </si>
  <si>
    <t>/paroisses/st-jean-xxiii-en-razes/evenements-prochains</t>
  </si>
  <si>
    <t>/paroisses/st-jean-xxiii-en-razes/organisation-paroissiale</t>
  </si>
  <si>
    <t>/paroisses/st-jean-xxiii-en-razes/prieres-chretiennes</t>
  </si>
  <si>
    <t>/paroisses/st-jean-xxiii-en-razes/pastorale-jeunesse</t>
  </si>
  <si>
    <t>/paroisses/st-jean-xxiii-en-razes/pastorale-de-la-sante</t>
  </si>
  <si>
    <t>/paroisses/notre-dame-des-monts-de-la-haute-vallee/horaires-des-messes-dominicales</t>
  </si>
  <si>
    <t>/paroisses/notre-dame-des-monts-de-la-haute-vallee/adresses-utiles</t>
  </si>
  <si>
    <t>/paroisses/notre-dame-des-monts-de-la-haute-vallee/actualites</t>
  </si>
  <si>
    <t>/paroisses/notre-dame-des-monts-de-la-haute-vallee/tourisme-et-culture</t>
  </si>
  <si>
    <t>/paroisses/notre-dame-des-monts-de-la-haute-vallee/solidarite-pause-accueil</t>
  </si>
  <si>
    <t>/paroisses/notre-dame-des-monts-de-la-haute-vallee/catechese</t>
  </si>
  <si>
    <t>/ (accueil)</t>
  </si>
  <si>
    <t>/actualites</t>
  </si>
  <si>
    <t>total toutes pages confondues</t>
  </si>
  <si>
    <t>15/06/2018 au 01/01/2019</t>
  </si>
  <si>
    <t>/trouvez-votre-paroisse</t>
  </si>
  <si>
    <t>/paroisses/saint-roch-en-cabardes/certificat-de-bapteme</t>
  </si>
  <si>
    <t>/paroisses/saint-roch-en-cabardes/aumonerie</t>
  </si>
  <si>
    <t>/paroisses/notre-dame-en-minervois/fetes-et-processions/fete-des-saints-martyrs-de-caunes</t>
  </si>
  <si>
    <t>/paroisses/sainte-trinite-en-alaric/catechisme</t>
  </si>
  <si>
    <t>/paroisses/sainte-croix-en-narbonnais/etape-sur-le-chemin-de-compostelle</t>
  </si>
  <si>
    <t>/paroisses/st-vincent-en-narbonnais/certificat-de-bapteme</t>
  </si>
  <si>
    <t>/paroisses/st-vincent-en-narbonnais/travaux</t>
  </si>
  <si>
    <t>/paroisses/st-vincent-en-narbonnais/secours-catholique</t>
  </si>
  <si>
    <t>/paroisses/st-vincent-en-narbonnais/equipe-du-rosaire</t>
  </si>
  <si>
    <t>/paroisses/saints-pierre-et-paul-des-etangs/presentation-de-la-paroisse-1</t>
  </si>
  <si>
    <t>/paroisses/saints-pierre-et-paul-des-etangs/informations-pratiques</t>
  </si>
  <si>
    <t>/paroisses/saints-pierre-et-paul-des-etangs/pastorale-du-tourisme-eglises-et-chapelles-de-notre-paroisse</t>
  </si>
  <si>
    <t>/paroisses/saint-regis-en-lezignanais/liste-de-nos-24-clochers</t>
  </si>
  <si>
    <t>/paroisses/saint-regis-en-lezignanais/les-news-du-mois</t>
  </si>
  <si>
    <t>/paroisses/saint-regis-en-lezignanais/certificat-de-bapteme</t>
  </si>
  <si>
    <t>/paroisses/sainte-therese-en-corbieres/secretariat-paroissial-1/secretariat</t>
  </si>
  <si>
    <t>/paroisses/sainte-therese-en-corbieres/organisation-paroissiale-carte-des-communautes-chretiennes/carte-des-communautes-chretiennes</t>
  </si>
  <si>
    <t>/paroisses/sainte-therese-en-corbieres/secretariat-paroissial-1/notariat</t>
  </si>
  <si>
    <t>/paroisses/saint-michel-en-lauragais/la-collegiale-a-700-ans</t>
  </si>
  <si>
    <t>/paroisses/saint-dominique-en-lauragais/horaires-et-lieu-des-messes</t>
  </si>
  <si>
    <t>/paroisses/saint-dominique-en-lauragais/jean-claude-bourdil-nouveau-diacre-du-diocese</t>
  </si>
  <si>
    <t>/paroisses/saint-dominique-en-lauragais/vingt-cinquieme-dimanche-du-temps-ordinaire-temps-ordinaire</t>
  </si>
  <si>
    <t>/paroisses/st-jean-xxiii-en-razes/cycles-de-formation-pour-adultes</t>
  </si>
  <si>
    <t>/paroisses/st-jean-xxiii-en-razes/comment-aider-leglise-de-laude</t>
  </si>
  <si>
    <t>/paroisses/notre-dame-des-monts-de-la-haute-vallee/sacrements</t>
  </si>
  <si>
    <t>/paroisses/notre-dame-des-monts-de-la-haute-vallee/communaute-de-lange-gardien</t>
  </si>
  <si>
    <t>/paroisses/notre-dame-des-monts-de-la-haute-vallee/pastorale-de-la-sante-aumonerie-des-malades</t>
  </si>
  <si>
    <t>/paroisses/notre-dame-des-monts-de-la-haute-vallee/mouvements-services</t>
  </si>
  <si>
    <t>Nombre de pages vues</t>
  </si>
  <si>
    <t>pages vues</t>
  </si>
  <si>
    <t xml:space="preserve">pages vues </t>
  </si>
  <si>
    <t>01/01/2019 au 01/07/2019</t>
  </si>
  <si>
    <t>session</t>
  </si>
  <si>
    <t>/paroisses/saint-roch-en-cabardes/agenda</t>
  </si>
  <si>
    <t>/paroisses/sainte-trinite-en-alaric/evenements-a-venir</t>
  </si>
  <si>
    <t>/paroisses/sainte-trinite-en-alaric/le-patrimoine-de-la-paroisse</t>
  </si>
  <si>
    <t>/paroisses/sainte-trinite-en-alaric/evenements-passes</t>
  </si>
  <si>
    <t>/paroisses/sainte-croix-en-narbonnais/concerts-dorgue-saison-2019</t>
  </si>
  <si>
    <t>/paroisses/notre-dame-de-la-clape/20-avril-vigile-pascale</t>
  </si>
  <si>
    <t>/paroisses/notre-dame-de-la-clape/retrospective</t>
  </si>
  <si>
    <t>/paroisses/notre-dame-de-la-clape/mariage-1</t>
  </si>
  <si>
    <t>/paroisses/notre-dame-de-la-clape/les-saint-au-jour-le-jour</t>
  </si>
  <si>
    <t>/paroisses/st-vincent-en-narbonnais/horaires-des-messes</t>
  </si>
  <si>
    <t>/paroisses/st-vincent-en-narbonnais/nos-eglises</t>
  </si>
  <si>
    <t>1er juillet 129 pages vues</t>
  </si>
  <si>
    <t>/paroisses/saints-pierre-et-paul-des-etangs/guide-paroissial-2019</t>
  </si>
  <si>
    <t>/paroisses/saint-regis-en-lezignanais/les-rencontres-importantes-de-lete</t>
  </si>
  <si>
    <t>/paroisses/sainte-therese-en-cobieres/retrospective-de-toute-lannee-liturgique-precedente/retrospective-année-2019</t>
  </si>
  <si>
    <t>/paroisses/sainte-therese-en-corbieres/catechese-aumonerie/</t>
  </si>
  <si>
    <t>/paroisses/saint-michel-en-lauragais/messes-du-mois-de-decembre-2017</t>
  </si>
  <si>
    <t>/paroisses/saint-michel-en-lauragais/essai</t>
  </si>
  <si>
    <t>/paroisses/saint-dominique-en-lauragais/secours-catholique-de-bram</t>
  </si>
  <si>
    <t>/paroisses/st-jean-xxiii-en-razes/conseil-paroissial-de-la-solidarite</t>
  </si>
  <si>
    <t>/paroisses/st-jean-xxiii-en-razes/concert-ces-ames-1</t>
  </si>
  <si>
    <t>01/07/2019 au 01/01/2020</t>
  </si>
  <si>
    <t>/paroisses/saint-roch-en-cabardes/catechisme</t>
  </si>
  <si>
    <t>/paroisses/notre-dame-en-minervois/fetes-et-processions/nuit-des-eglises-laure-2019</t>
  </si>
  <si>
    <t>/paroisses/sainte-trinite-en-alaric/le-patrimoine-de-la-paroisse/lalaric</t>
  </si>
  <si>
    <t>/paroisses/sainte-trinite-en-alaric/le-patrimoine-de-la-paroisse/le-val-de-dagne</t>
  </si>
  <si>
    <t>/paroisses/sainte-trinite-en-alaric/le-patrimoine-de-la-paroisse/le-trebeen</t>
  </si>
  <si>
    <t>/paroisses/sainte-croix-en-narbonnais/association-les-amis-de-saint-paul-serge</t>
  </si>
  <si>
    <t>/paroisses/notre-dame-de-la-clape/horaires-des-messes-de-noel</t>
  </si>
  <si>
    <t>/paroisses/notre-dame-de-la-clape/a-venir-dans-la-paroisse/fete-de-lassomption</t>
  </si>
  <si>
    <t>/paroisses/notre-dame-de-la-clape/nos-eglises</t>
  </si>
  <si>
    <t>/paroisses/notre-dame-de-la-clape/mois-doctobre-mois-du-rosaire</t>
  </si>
  <si>
    <t>/paroisses/notre-dame-de-la-clape/visite-pastorale</t>
  </si>
  <si>
    <t>/paroisses/notre-dame-de-la-clape/retrospective/les-rameaux-a-armissan</t>
  </si>
  <si>
    <t>/paroisses/notre-dame-de-la-clape/lavent-message-du-pere-marian</t>
  </si>
  <si>
    <t>/paroisses/st-vincent-en-narbonnais/accueil-de-la-paroisse</t>
  </si>
  <si>
    <t>/paroisses/st-vincent-en-narbonnais/horaires-du-mois-daout</t>
  </si>
  <si>
    <t>/paroisses/st-vincent-en-narbonnais/juin-en-fete</t>
  </si>
  <si>
    <t>/paroisses/st-vincent-en-narbonnais/horaires-du-mois-de-juillet</t>
  </si>
  <si>
    <t>/paroisses/saints-pierre-et-paul-des-etangs/solennite-de-lassomption</t>
  </si>
  <si>
    <t>/paroisses/saints-pierre-et-paul-des-etangs/festivites-de-la-saint-jacques-10-ans-de-consecration-de-leglise-de-port-leucate</t>
  </si>
  <si>
    <t>/paroisses/saints-pierre-et-paul-des-etangs/messe-daction-de-grace-avec-les-soeurs-carbou</t>
  </si>
  <si>
    <t>/paroisses/saints-pierre-et-paul-des-etangs/fete-de-la-saint-felix</t>
  </si>
  <si>
    <t>/paroisses/saint-regis-en-lezignanais/la-rentree-du-catechisme</t>
  </si>
  <si>
    <t>/paroisses/saint-regis-en-lezignanais/bapteme-des-cloches-de-gasparets</t>
  </si>
  <si>
    <t>/paroisses/saint-regis-en-lezignanais/joyeux-noel-a-tous-1</t>
  </si>
  <si>
    <t>/paroisses/saint-regis-en-lezignanais/concerts-et-animations</t>
  </si>
  <si>
    <t>/paroisses/saint-regis-en-lezignanais/les-petits-chanteurs-de-narbonne-a-lezignan</t>
  </si>
  <si>
    <t>/paroisses/saint-regis-en-lezignanais/30-juin-messe-avec-les-inities-du-diocese-45-ans-de-sacerdoce-de-labbe-a-vergnes</t>
  </si>
  <si>
    <t>/paroisses/saint-michel-en-lauragais/messes</t>
  </si>
  <si>
    <t>/paroisses/saint-michel-en-lauragais/patrimoine</t>
  </si>
  <si>
    <t>/paroisses/saint-dominique-en-lauragais/le-mot-du-cure</t>
  </si>
  <si>
    <t>/paroisses/st-jean-xxiii-en-razes/lumignons-de-toussaint</t>
  </si>
  <si>
    <t>/paroisses/st-jean-xxiii-en-razes/sacrement-du-bapteme-et-sacrement-du-mariage</t>
  </si>
  <si>
    <t>par jour, en moyenne entre 3 et 93 vues sur la page</t>
  </si>
  <si>
    <t>14 aout 56 pages vues</t>
  </si>
  <si>
    <t>31 octobre 73 pages vues</t>
  </si>
  <si>
    <t>23 décembre 93 pages vues</t>
  </si>
  <si>
    <t>24 décembre 88 pages vues</t>
  </si>
  <si>
    <t>par jour, en moyenne entre 4 et 90 pages vues</t>
  </si>
  <si>
    <t>7 septembre 50 pages vues</t>
  </si>
  <si>
    <t>19 novembre 78 pages vues</t>
  </si>
  <si>
    <t>12 décembre 56 pages vues</t>
  </si>
  <si>
    <t>24 décembre 90 pages vues</t>
  </si>
  <si>
    <t>par jour, en moyenne entre 1 et 59 pages vues</t>
  </si>
  <si>
    <t>8 juillet 41 pages vues</t>
  </si>
  <si>
    <t>11 aout 59 pages vues</t>
  </si>
  <si>
    <t>20 octobre 48 pages vues</t>
  </si>
  <si>
    <t>27 octobre 58 pages vues</t>
  </si>
  <si>
    <t>23 décembre 44 pages vues</t>
  </si>
  <si>
    <t>par jour, en moyenne entre 2 et 70 pages vues</t>
  </si>
  <si>
    <t>14 aout 59 pages vues</t>
  </si>
  <si>
    <t>29 septembre 44 pages vues</t>
  </si>
  <si>
    <t>21 décembre 70 pages vues</t>
  </si>
  <si>
    <t>par jour, en moyenne entre 7 et 442 pages vues</t>
  </si>
  <si>
    <t>15 aout 109 pages vues</t>
  </si>
  <si>
    <t>22 décembre 155 pages vues</t>
  </si>
  <si>
    <t>24 décembre 442 pages vues</t>
  </si>
  <si>
    <t>par jour, en moyenne entre 5 et 559 pages vues</t>
  </si>
  <si>
    <t>14 aout 155 pages vues</t>
  </si>
  <si>
    <t>15 aout 172 pages vues</t>
  </si>
  <si>
    <t>31 aout 210 pages vues</t>
  </si>
  <si>
    <t>11 octobre 175 pages vues</t>
  </si>
  <si>
    <t>23 décembre 265 pages vues</t>
  </si>
  <si>
    <t>24 décembre 559 pages vues</t>
  </si>
  <si>
    <t>par jour, en moyenne entre 1 et 129 pages vues</t>
  </si>
  <si>
    <t>17 octobre 126 pages vues</t>
  </si>
  <si>
    <t>28 octobre 49 pages vues</t>
  </si>
  <si>
    <t>26 novembre 41 pages vues</t>
  </si>
  <si>
    <t>23 décembre 42 pages vues</t>
  </si>
  <si>
    <t>par jour, en moyenne entre 1 et 30 pages vues</t>
  </si>
  <si>
    <t>15 aout 22 pages vues</t>
  </si>
  <si>
    <t>28 aout 30 pages vues</t>
  </si>
  <si>
    <t>12 décembre 17 pages vues</t>
  </si>
  <si>
    <t>24 décembre 15 pages vues</t>
  </si>
  <si>
    <t>par jour, en moyenne entre 6 et 256 pages vues</t>
  </si>
  <si>
    <t>15 septembre 139 pages vues</t>
  </si>
  <si>
    <t>27 novembre 135 pages vues</t>
  </si>
  <si>
    <t>29 novembre 256 pages vues</t>
  </si>
  <si>
    <t>34 décembre 56 pages vues</t>
  </si>
  <si>
    <t>31 décembre 213 pages vues</t>
  </si>
  <si>
    <t>par jour, en moyenne entre 2 et 100 pages vues</t>
  </si>
  <si>
    <t>29 juillet 85 pages vues</t>
  </si>
  <si>
    <t>21 septembre 53 pages vues</t>
  </si>
  <si>
    <t>3 novembre 100 pages vues</t>
  </si>
  <si>
    <t>23 décembre 28 pages vues</t>
  </si>
  <si>
    <t>par jour, en moyenne entre 7 et 79 pages vues</t>
  </si>
  <si>
    <t>1 octobre 78 pages vues</t>
  </si>
  <si>
    <t>31 octobre 79 pages vues</t>
  </si>
  <si>
    <t>9 novembre 62 pages vues</t>
  </si>
  <si>
    <t>24 décembre 53 pages vues</t>
  </si>
  <si>
    <t>30 décembre 79 pages vues</t>
  </si>
  <si>
    <t>par jour, en moyenne entre 3 et 40 pages vues</t>
  </si>
  <si>
    <t>29 aout 31 pages vues</t>
  </si>
  <si>
    <t>12 octobre 31 pages vues</t>
  </si>
  <si>
    <t>19 novembre 27 pages vues</t>
  </si>
  <si>
    <t>1 décembre 40 pages vues</t>
  </si>
  <si>
    <t>23 décembre 14 pages vues</t>
  </si>
  <si>
    <t>par jour, en moyenne entre 3 et 123 pages vues</t>
  </si>
  <si>
    <t>10 octobre 79 pages vues</t>
  </si>
  <si>
    <t>21 octobre 91 pages vues</t>
  </si>
  <si>
    <t>7 novembre 83 pages vues</t>
  </si>
  <si>
    <t>24 décembre 123 pages vues</t>
  </si>
  <si>
    <t>par jour, en moyenne entre 2 et 131 pages vues</t>
  </si>
  <si>
    <t>6 septembre 34 pages vues</t>
  </si>
  <si>
    <t>28 octobre 37 pages vues</t>
  </si>
  <si>
    <t>7 décembre 30 pages vues</t>
  </si>
  <si>
    <t>22 décembre 76 pages vues</t>
  </si>
  <si>
    <t>24 décembre 131 pages vues</t>
  </si>
  <si>
    <t>23 décembre 75 pages vues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</si>
</sst>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5C9C"/>
      <name val="Roboto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0" fontId="0" fillId="0" borderId="0" xfId="0" applyNumberFormat="1"/>
    <xf numFmtId="16" fontId="0" fillId="0" borderId="0" xfId="0" applyNumberFormat="1"/>
    <xf numFmtId="14" fontId="1" fillId="0" borderId="0" xfId="0" applyNumberFormat="1" applyFont="1"/>
    <xf numFmtId="0" fontId="1" fillId="0" borderId="0" xfId="0" applyFont="1"/>
    <xf numFmtId="0" fontId="2" fillId="0" borderId="0" xfId="0" applyFont="1"/>
    <xf numFmtId="0" fontId="2" fillId="2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workbookViewId="0">
      <selection activeCell="B18" sqref="B18"/>
    </sheetView>
  </sheetViews>
  <sheetFormatPr baseColWidth="10" defaultRowHeight="15" x14ac:dyDescent="0.25"/>
  <cols>
    <col min="1" max="1" width="50.85546875" bestFit="1" customWidth="1"/>
    <col min="2" max="2" width="23.7109375" bestFit="1" customWidth="1"/>
    <col min="3" max="3" width="20.28515625" bestFit="1" customWidth="1"/>
    <col min="4" max="4" width="7.42578125" customWidth="1"/>
    <col min="5" max="5" width="23.7109375" bestFit="1" customWidth="1"/>
    <col min="6" max="6" width="20.28515625" bestFit="1" customWidth="1"/>
    <col min="7" max="7" width="8" customWidth="1"/>
    <col min="8" max="8" width="11.7109375" customWidth="1"/>
    <col min="9" max="9" width="20.28515625" bestFit="1" customWidth="1"/>
    <col min="10" max="10" width="12.7109375" customWidth="1"/>
    <col min="11" max="11" width="16.7109375" customWidth="1"/>
    <col min="12" max="12" width="20.28515625" bestFit="1" customWidth="1"/>
  </cols>
  <sheetData>
    <row r="1" spans="1:12" x14ac:dyDescent="0.25">
      <c r="B1" s="3" t="s">
        <v>150</v>
      </c>
      <c r="E1" s="3" t="s">
        <v>127</v>
      </c>
      <c r="H1" s="4" t="s">
        <v>0</v>
      </c>
      <c r="K1" s="3" t="s">
        <v>94</v>
      </c>
    </row>
    <row r="2" spans="1:12" x14ac:dyDescent="0.25">
      <c r="A2" t="s">
        <v>1</v>
      </c>
      <c r="B2" t="s">
        <v>2</v>
      </c>
      <c r="C2" t="s">
        <v>4</v>
      </c>
      <c r="E2" t="s">
        <v>2</v>
      </c>
      <c r="F2" t="s">
        <v>4</v>
      </c>
      <c r="H2" t="s">
        <v>2</v>
      </c>
      <c r="I2" t="s">
        <v>4</v>
      </c>
      <c r="K2" t="s">
        <v>2</v>
      </c>
      <c r="L2" t="s">
        <v>4</v>
      </c>
    </row>
    <row r="3" spans="1:12" x14ac:dyDescent="0.25">
      <c r="A3" t="s">
        <v>91</v>
      </c>
      <c r="B3">
        <v>9635</v>
      </c>
      <c r="C3">
        <v>6350</v>
      </c>
      <c r="E3">
        <v>11840</v>
      </c>
      <c r="F3">
        <v>7386</v>
      </c>
      <c r="H3">
        <v>13753</v>
      </c>
      <c r="I3">
        <v>8114</v>
      </c>
      <c r="K3">
        <v>13180</v>
      </c>
      <c r="L3">
        <v>8114</v>
      </c>
    </row>
    <row r="4" spans="1:12" x14ac:dyDescent="0.25">
      <c r="A4" t="s">
        <v>5</v>
      </c>
      <c r="B4">
        <v>53398</v>
      </c>
      <c r="C4">
        <v>35802</v>
      </c>
      <c r="E4">
        <v>58007</v>
      </c>
      <c r="F4">
        <v>37332</v>
      </c>
      <c r="H4">
        <f>2632+41160</f>
        <v>43792</v>
      </c>
      <c r="I4">
        <f>1595+25414</f>
        <v>27009</v>
      </c>
      <c r="K4">
        <v>56584</v>
      </c>
      <c r="L4">
        <v>38126</v>
      </c>
    </row>
    <row r="5" spans="1:12" x14ac:dyDescent="0.25">
      <c r="A5" t="s">
        <v>6</v>
      </c>
      <c r="B5">
        <v>5870</v>
      </c>
      <c r="C5">
        <v>3426</v>
      </c>
      <c r="E5">
        <v>6619</v>
      </c>
      <c r="F5">
        <v>3674</v>
      </c>
      <c r="H5">
        <f>2425+4827</f>
        <v>7252</v>
      </c>
      <c r="I5">
        <f>943+2302</f>
        <v>3245</v>
      </c>
      <c r="K5">
        <v>7021</v>
      </c>
      <c r="L5">
        <v>3730</v>
      </c>
    </row>
    <row r="6" spans="1:12" x14ac:dyDescent="0.25">
      <c r="A6" t="s">
        <v>19</v>
      </c>
      <c r="B6">
        <v>6483</v>
      </c>
      <c r="C6">
        <v>4688</v>
      </c>
      <c r="E6">
        <v>5319</v>
      </c>
      <c r="F6">
        <v>3824</v>
      </c>
      <c r="H6">
        <f>1712+2909</f>
        <v>4621</v>
      </c>
      <c r="I6">
        <f>910+2194</f>
        <v>3104</v>
      </c>
      <c r="K6">
        <v>6458</v>
      </c>
      <c r="L6">
        <v>4434</v>
      </c>
    </row>
    <row r="7" spans="1:12" x14ac:dyDescent="0.25">
      <c r="A7" t="s">
        <v>10</v>
      </c>
      <c r="B7">
        <v>4444</v>
      </c>
      <c r="C7">
        <v>2985</v>
      </c>
      <c r="E7">
        <v>5682</v>
      </c>
      <c r="F7">
        <v>3770</v>
      </c>
      <c r="H7">
        <f>1009+2688</f>
        <v>3697</v>
      </c>
      <c r="I7">
        <f>530+2084</f>
        <v>2614</v>
      </c>
      <c r="K7">
        <v>6221</v>
      </c>
      <c r="L7">
        <v>4068</v>
      </c>
    </row>
    <row r="8" spans="1:12" x14ac:dyDescent="0.25">
      <c r="A8" t="s">
        <v>7</v>
      </c>
      <c r="B8">
        <v>9557</v>
      </c>
      <c r="C8">
        <v>5863</v>
      </c>
      <c r="E8">
        <v>8203</v>
      </c>
      <c r="F8">
        <v>4693</v>
      </c>
      <c r="H8">
        <v>4073</v>
      </c>
      <c r="I8">
        <f>809+1482</f>
        <v>2291</v>
      </c>
      <c r="K8">
        <v>6024</v>
      </c>
      <c r="L8">
        <v>4114</v>
      </c>
    </row>
    <row r="9" spans="1:12" x14ac:dyDescent="0.25">
      <c r="A9" t="s">
        <v>8</v>
      </c>
      <c r="B9">
        <v>4792</v>
      </c>
      <c r="C9">
        <v>3332</v>
      </c>
      <c r="E9">
        <v>5687</v>
      </c>
      <c r="F9">
        <v>3849</v>
      </c>
      <c r="H9">
        <v>4337</v>
      </c>
      <c r="I9">
        <f>899+1891</f>
        <v>2790</v>
      </c>
      <c r="K9">
        <v>5674</v>
      </c>
      <c r="L9">
        <v>3688</v>
      </c>
    </row>
    <row r="10" spans="1:12" x14ac:dyDescent="0.25">
      <c r="A10" t="s">
        <v>9</v>
      </c>
      <c r="B10">
        <v>3556</v>
      </c>
      <c r="C10">
        <v>2533</v>
      </c>
      <c r="E10">
        <v>4264</v>
      </c>
      <c r="F10">
        <v>3147</v>
      </c>
      <c r="H10">
        <v>3339</v>
      </c>
      <c r="I10">
        <v>2436</v>
      </c>
      <c r="K10">
        <v>3759</v>
      </c>
      <c r="L10">
        <v>2798</v>
      </c>
    </row>
    <row r="11" spans="1:12" x14ac:dyDescent="0.25">
      <c r="A11" t="s">
        <v>11</v>
      </c>
      <c r="B11">
        <v>3520</v>
      </c>
      <c r="C11">
        <v>2549</v>
      </c>
      <c r="E11">
        <v>3742</v>
      </c>
      <c r="F11">
        <v>2777</v>
      </c>
      <c r="H11">
        <f>986+1596</f>
        <v>2582</v>
      </c>
      <c r="I11">
        <f>571+1260</f>
        <v>1831</v>
      </c>
      <c r="K11">
        <v>3625</v>
      </c>
      <c r="L11">
        <v>2499</v>
      </c>
    </row>
    <row r="12" spans="1:12" x14ac:dyDescent="0.25">
      <c r="A12" t="s">
        <v>16</v>
      </c>
      <c r="B12">
        <v>1615</v>
      </c>
      <c r="C12">
        <v>954</v>
      </c>
      <c r="E12">
        <v>1873</v>
      </c>
      <c r="F12">
        <v>1135</v>
      </c>
      <c r="H12">
        <v>2655</v>
      </c>
      <c r="I12">
        <f>360+920</f>
        <v>1280</v>
      </c>
      <c r="K12">
        <v>2743</v>
      </c>
      <c r="L12">
        <v>1495</v>
      </c>
    </row>
    <row r="13" spans="1:12" x14ac:dyDescent="0.25">
      <c r="A13" t="s">
        <v>14</v>
      </c>
      <c r="B13">
        <v>2376</v>
      </c>
      <c r="C13">
        <v>1819</v>
      </c>
      <c r="E13">
        <v>3069</v>
      </c>
      <c r="F13">
        <v>2170</v>
      </c>
      <c r="H13">
        <v>1583</v>
      </c>
      <c r="I13">
        <f>454+601</f>
        <v>1055</v>
      </c>
      <c r="K13">
        <v>2593</v>
      </c>
      <c r="L13">
        <v>1812</v>
      </c>
    </row>
    <row r="14" spans="1:12" x14ac:dyDescent="0.25">
      <c r="A14" t="s">
        <v>12</v>
      </c>
      <c r="B14">
        <v>2162</v>
      </c>
      <c r="C14">
        <v>1395</v>
      </c>
      <c r="E14">
        <v>2547</v>
      </c>
      <c r="F14">
        <v>1417</v>
      </c>
      <c r="H14">
        <f>869+930</f>
        <v>1799</v>
      </c>
      <c r="I14">
        <f>417+600</f>
        <v>1017</v>
      </c>
      <c r="K14">
        <v>2381</v>
      </c>
      <c r="L14">
        <v>1284</v>
      </c>
    </row>
    <row r="15" spans="1:12" x14ac:dyDescent="0.25">
      <c r="A15" t="s">
        <v>15</v>
      </c>
      <c r="B15">
        <v>2148</v>
      </c>
      <c r="C15">
        <v>1462</v>
      </c>
      <c r="E15">
        <v>2100</v>
      </c>
      <c r="F15">
        <v>1398</v>
      </c>
      <c r="H15">
        <v>1541</v>
      </c>
      <c r="I15">
        <f>491+471</f>
        <v>962</v>
      </c>
      <c r="K15">
        <v>2369</v>
      </c>
      <c r="L15">
        <v>1599</v>
      </c>
    </row>
    <row r="16" spans="1:12" x14ac:dyDescent="0.25">
      <c r="A16" t="s">
        <v>13</v>
      </c>
      <c r="B16">
        <v>2211</v>
      </c>
      <c r="C16">
        <v>1417</v>
      </c>
      <c r="E16">
        <v>3176</v>
      </c>
      <c r="F16">
        <v>1690</v>
      </c>
      <c r="H16">
        <v>1586</v>
      </c>
      <c r="I16">
        <f>509+557</f>
        <v>1066</v>
      </c>
      <c r="K16">
        <v>1989</v>
      </c>
      <c r="L16">
        <v>1186</v>
      </c>
    </row>
    <row r="17" spans="1:12" x14ac:dyDescent="0.25">
      <c r="A17" t="s">
        <v>17</v>
      </c>
      <c r="B17">
        <v>1390</v>
      </c>
      <c r="C17">
        <v>1039</v>
      </c>
      <c r="E17">
        <v>1743</v>
      </c>
      <c r="F17">
        <v>1200</v>
      </c>
      <c r="H17">
        <v>1336</v>
      </c>
      <c r="I17">
        <f>396+511</f>
        <v>907</v>
      </c>
      <c r="K17">
        <v>1823</v>
      </c>
      <c r="L17">
        <v>1151</v>
      </c>
    </row>
    <row r="18" spans="1:12" x14ac:dyDescent="0.25">
      <c r="A18" t="s">
        <v>18</v>
      </c>
      <c r="B18">
        <v>945</v>
      </c>
      <c r="C18">
        <v>722</v>
      </c>
      <c r="E18">
        <v>869</v>
      </c>
      <c r="F18">
        <v>638</v>
      </c>
      <c r="H18">
        <v>1204</v>
      </c>
      <c r="I18">
        <f>295+545</f>
        <v>840</v>
      </c>
      <c r="K18">
        <v>1104</v>
      </c>
      <c r="L18">
        <v>828</v>
      </c>
    </row>
    <row r="19" spans="1:12" x14ac:dyDescent="0.25">
      <c r="A19" t="s">
        <v>92</v>
      </c>
      <c r="B19">
        <v>11028</v>
      </c>
      <c r="C19">
        <v>9395</v>
      </c>
      <c r="E19">
        <v>11134</v>
      </c>
      <c r="F19">
        <v>9289</v>
      </c>
      <c r="H19">
        <v>16377</v>
      </c>
      <c r="I19">
        <v>13636</v>
      </c>
      <c r="K19">
        <v>12237</v>
      </c>
      <c r="L19">
        <v>9865</v>
      </c>
    </row>
    <row r="20" spans="1:12" x14ac:dyDescent="0.25">
      <c r="A20" t="s">
        <v>95</v>
      </c>
      <c r="B20">
        <v>1621</v>
      </c>
      <c r="C20">
        <v>997</v>
      </c>
      <c r="E20">
        <v>3221</v>
      </c>
      <c r="F20">
        <v>2026</v>
      </c>
      <c r="H20">
        <v>2379</v>
      </c>
      <c r="I20">
        <v>1576</v>
      </c>
      <c r="K20">
        <v>3136</v>
      </c>
      <c r="L20">
        <v>1887</v>
      </c>
    </row>
    <row r="21" spans="1:12" x14ac:dyDescent="0.25">
      <c r="A21" t="s">
        <v>93</v>
      </c>
      <c r="B21">
        <v>98179</v>
      </c>
      <c r="C21">
        <v>69912</v>
      </c>
      <c r="E21">
        <v>107786</v>
      </c>
      <c r="F21">
        <v>74239</v>
      </c>
      <c r="H21">
        <v>100952</v>
      </c>
      <c r="I21">
        <v>69180</v>
      </c>
      <c r="K21">
        <v>107330</v>
      </c>
      <c r="L21">
        <v>73872</v>
      </c>
    </row>
    <row r="22" spans="1:12" x14ac:dyDescent="0.25">
      <c r="K22" s="1"/>
    </row>
    <row r="23" spans="1:12" x14ac:dyDescent="0.25">
      <c r="A23" t="s">
        <v>33</v>
      </c>
      <c r="B23" s="7" t="s">
        <v>35</v>
      </c>
      <c r="C23" s="7" t="s">
        <v>36</v>
      </c>
      <c r="D23" s="7"/>
      <c r="E23" s="7" t="s">
        <v>35</v>
      </c>
      <c r="F23" s="7" t="s">
        <v>36</v>
      </c>
      <c r="G23" s="7" t="s">
        <v>128</v>
      </c>
      <c r="H23" s="7" t="s">
        <v>35</v>
      </c>
      <c r="I23" s="7" t="s">
        <v>36</v>
      </c>
      <c r="J23" s="7"/>
      <c r="K23" s="7" t="s">
        <v>35</v>
      </c>
      <c r="L23" s="7" t="s">
        <v>36</v>
      </c>
    </row>
    <row r="24" spans="1:12" x14ac:dyDescent="0.25">
      <c r="A24" t="s">
        <v>34</v>
      </c>
      <c r="B24">
        <v>18449</v>
      </c>
      <c r="C24">
        <v>17581</v>
      </c>
      <c r="E24">
        <v>16521</v>
      </c>
      <c r="F24">
        <v>15646</v>
      </c>
      <c r="G24">
        <v>27053</v>
      </c>
      <c r="H24">
        <v>16183</v>
      </c>
      <c r="I24">
        <v>15611</v>
      </c>
      <c r="K24">
        <v>16631</v>
      </c>
      <c r="L24">
        <v>15798</v>
      </c>
    </row>
    <row r="25" spans="1:12" x14ac:dyDescent="0.25">
      <c r="A25" t="s">
        <v>37</v>
      </c>
      <c r="B25">
        <f>B24-(B26+B27)</f>
        <v>9105</v>
      </c>
      <c r="C25">
        <f>C24-(C26+C27)</f>
        <v>8664</v>
      </c>
      <c r="E25">
        <f>E24-(E26+E27)</f>
        <v>9283</v>
      </c>
      <c r="F25">
        <f>F24-(F26+F27)</f>
        <v>8831</v>
      </c>
      <c r="G25">
        <f>G24-(G26+G27)</f>
        <v>15580</v>
      </c>
      <c r="H25">
        <v>8707</v>
      </c>
      <c r="I25">
        <v>8356</v>
      </c>
      <c r="K25">
        <f>K24-(K26+K27)</f>
        <v>9791</v>
      </c>
      <c r="L25">
        <f>L24-(L26+L27)</f>
        <v>9263</v>
      </c>
    </row>
    <row r="26" spans="1:12" x14ac:dyDescent="0.25">
      <c r="A26" t="s">
        <v>38</v>
      </c>
      <c r="B26">
        <v>8086</v>
      </c>
      <c r="C26">
        <v>7763</v>
      </c>
      <c r="E26">
        <v>5963</v>
      </c>
      <c r="F26">
        <v>5647</v>
      </c>
      <c r="G26">
        <v>9231</v>
      </c>
      <c r="H26">
        <v>5989</v>
      </c>
      <c r="I26">
        <v>5856</v>
      </c>
      <c r="K26">
        <v>5533</v>
      </c>
      <c r="L26">
        <v>5313</v>
      </c>
    </row>
    <row r="27" spans="1:12" x14ac:dyDescent="0.25">
      <c r="A27" t="s">
        <v>39</v>
      </c>
      <c r="B27">
        <v>1258</v>
      </c>
      <c r="C27">
        <v>1154</v>
      </c>
      <c r="E27">
        <v>1275</v>
      </c>
      <c r="F27">
        <v>1168</v>
      </c>
      <c r="G27">
        <v>2242</v>
      </c>
      <c r="H27">
        <v>1445</v>
      </c>
      <c r="I27">
        <v>1399</v>
      </c>
      <c r="K27">
        <v>1307</v>
      </c>
      <c r="L27">
        <v>1222</v>
      </c>
    </row>
    <row r="29" spans="1:12" x14ac:dyDescent="0.25">
      <c r="A29" t="s">
        <v>124</v>
      </c>
      <c r="B29" t="s">
        <v>125</v>
      </c>
      <c r="E29" t="s">
        <v>125</v>
      </c>
      <c r="H29" t="s">
        <v>125</v>
      </c>
      <c r="K29" t="s">
        <v>126</v>
      </c>
    </row>
    <row r="30" spans="1:12" x14ac:dyDescent="0.25">
      <c r="A30" t="s">
        <v>34</v>
      </c>
      <c r="B30">
        <v>98179</v>
      </c>
      <c r="E30">
        <v>107786</v>
      </c>
      <c r="H30">
        <v>100952</v>
      </c>
      <c r="K30">
        <v>107330</v>
      </c>
    </row>
    <row r="31" spans="1:12" x14ac:dyDescent="0.25">
      <c r="A31" t="s">
        <v>37</v>
      </c>
      <c r="B31">
        <f>B30-(B32+B33)</f>
        <v>63464</v>
      </c>
      <c r="E31">
        <f>E30-(E32+E33)</f>
        <v>75169</v>
      </c>
      <c r="H31">
        <f>H30-(H32+H33)</f>
        <v>76012</v>
      </c>
      <c r="K31">
        <f>K30-(K32+K33)</f>
        <v>77273</v>
      </c>
    </row>
    <row r="32" spans="1:12" x14ac:dyDescent="0.25">
      <c r="A32" t="s">
        <v>38</v>
      </c>
      <c r="B32">
        <v>26999</v>
      </c>
      <c r="E32">
        <v>23838</v>
      </c>
      <c r="H32">
        <v>17782</v>
      </c>
      <c r="K32">
        <v>21433</v>
      </c>
    </row>
    <row r="33" spans="1:11" x14ac:dyDescent="0.25">
      <c r="A33" t="s">
        <v>39</v>
      </c>
      <c r="B33">
        <v>7716</v>
      </c>
      <c r="E33">
        <v>8779</v>
      </c>
      <c r="H33">
        <v>7158</v>
      </c>
      <c r="K33">
        <v>8624</v>
      </c>
    </row>
  </sheetData>
  <sortState ref="A7:M20">
    <sortCondition descending="1" ref="K7:K20"/>
  </sortState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opLeftCell="A13" workbookViewId="0">
      <selection activeCell="A32" sqref="A32"/>
    </sheetView>
  </sheetViews>
  <sheetFormatPr baseColWidth="10" defaultRowHeight="15" x14ac:dyDescent="0.25"/>
  <cols>
    <col min="1" max="1" width="67.7109375" customWidth="1"/>
    <col min="2" max="2" width="14.5703125" customWidth="1"/>
    <col min="3" max="3" width="14" customWidth="1"/>
    <col min="4" max="4" width="29.140625" bestFit="1" customWidth="1"/>
  </cols>
  <sheetData>
    <row r="1" spans="1:4" x14ac:dyDescent="0.25">
      <c r="A1" s="3" t="s">
        <v>150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6</v>
      </c>
      <c r="B3">
        <v>5870</v>
      </c>
      <c r="C3">
        <v>3674</v>
      </c>
      <c r="D3" s="1">
        <v>3.6111111111111115E-2</v>
      </c>
    </row>
    <row r="4" spans="1:4" x14ac:dyDescent="0.25">
      <c r="A4" t="s">
        <v>63</v>
      </c>
      <c r="B4">
        <v>763</v>
      </c>
      <c r="C4">
        <v>454</v>
      </c>
      <c r="D4" s="1">
        <v>5.6944444444444443E-2</v>
      </c>
    </row>
    <row r="5" spans="1:4" x14ac:dyDescent="0.25">
      <c r="A5" t="s">
        <v>64</v>
      </c>
      <c r="B5">
        <v>340</v>
      </c>
      <c r="C5">
        <v>295</v>
      </c>
      <c r="D5" s="1">
        <v>0.10277777777777779</v>
      </c>
    </row>
    <row r="6" spans="1:4" x14ac:dyDescent="0.25">
      <c r="A6" t="s">
        <v>108</v>
      </c>
      <c r="B6">
        <v>75</v>
      </c>
      <c r="C6">
        <v>58</v>
      </c>
      <c r="D6" s="1">
        <v>2.9166666666666664E-2</v>
      </c>
    </row>
    <row r="7" spans="1:4" x14ac:dyDescent="0.25">
      <c r="A7" t="s">
        <v>109</v>
      </c>
      <c r="B7">
        <v>138</v>
      </c>
      <c r="C7">
        <v>35</v>
      </c>
      <c r="D7" s="1">
        <v>1.8055555555555557E-2</v>
      </c>
    </row>
    <row r="8" spans="1:4" x14ac:dyDescent="0.25">
      <c r="A8" t="s">
        <v>110</v>
      </c>
      <c r="B8">
        <v>47</v>
      </c>
      <c r="C8">
        <v>33</v>
      </c>
      <c r="D8" s="1">
        <v>4.7916666666666663E-2</v>
      </c>
    </row>
    <row r="9" spans="1:4" x14ac:dyDescent="0.25">
      <c r="A9" t="s">
        <v>65</v>
      </c>
      <c r="B9">
        <v>47</v>
      </c>
      <c r="C9">
        <v>30</v>
      </c>
      <c r="D9" s="1">
        <v>2.361111111111111E-2</v>
      </c>
    </row>
    <row r="10" spans="1:4" x14ac:dyDescent="0.25">
      <c r="A10" t="s">
        <v>66</v>
      </c>
      <c r="B10">
        <v>62</v>
      </c>
      <c r="C10">
        <v>31</v>
      </c>
      <c r="D10" s="1">
        <v>1.3194444444444444E-2</v>
      </c>
    </row>
    <row r="11" spans="1:4" x14ac:dyDescent="0.25">
      <c r="A11" t="s">
        <v>172</v>
      </c>
      <c r="B11">
        <v>77</v>
      </c>
      <c r="C11">
        <v>38</v>
      </c>
      <c r="D11" s="1">
        <v>4.3055555555555562E-2</v>
      </c>
    </row>
    <row r="12" spans="1:4" x14ac:dyDescent="0.25">
      <c r="A12" t="s">
        <v>173</v>
      </c>
      <c r="B12">
        <v>67</v>
      </c>
      <c r="C12">
        <v>40</v>
      </c>
      <c r="D12" s="1">
        <v>6.6666666666666666E-2</v>
      </c>
    </row>
    <row r="13" spans="1:4" x14ac:dyDescent="0.25">
      <c r="A13" t="s">
        <v>175</v>
      </c>
      <c r="B13">
        <v>55</v>
      </c>
      <c r="C13">
        <v>20</v>
      </c>
      <c r="D13" s="1">
        <v>1.3194444444444444E-2</v>
      </c>
    </row>
    <row r="14" spans="1:4" x14ac:dyDescent="0.25">
      <c r="A14" t="s">
        <v>174</v>
      </c>
      <c r="B14">
        <v>60</v>
      </c>
      <c r="C14">
        <v>39</v>
      </c>
      <c r="D14" s="1">
        <v>4.9999999999999996E-2</v>
      </c>
    </row>
    <row r="15" spans="1:4" x14ac:dyDescent="0.25">
      <c r="A15" t="s">
        <v>176</v>
      </c>
      <c r="B15">
        <v>55</v>
      </c>
      <c r="C15">
        <v>20</v>
      </c>
      <c r="D15" s="1">
        <v>6.3194444444444442E-2</v>
      </c>
    </row>
    <row r="16" spans="1:4" x14ac:dyDescent="0.25">
      <c r="A16" t="s">
        <v>142</v>
      </c>
      <c r="B16">
        <v>45</v>
      </c>
      <c r="C16">
        <v>25</v>
      </c>
      <c r="D16" s="1">
        <v>2.1527777777777781E-2</v>
      </c>
    </row>
    <row r="17" spans="1:4" x14ac:dyDescent="0.25">
      <c r="A17" t="s">
        <v>177</v>
      </c>
      <c r="B17">
        <v>41</v>
      </c>
      <c r="C17">
        <v>27</v>
      </c>
      <c r="D17" s="1">
        <v>5.6250000000000001E-2</v>
      </c>
    </row>
    <row r="18" spans="1:4" x14ac:dyDescent="0.25">
      <c r="A18" s="6"/>
      <c r="D18" s="1"/>
    </row>
    <row r="19" spans="1:4" x14ac:dyDescent="0.25">
      <c r="A19" s="6"/>
    </row>
    <row r="20" spans="1:4" x14ac:dyDescent="0.25">
      <c r="A20" t="s">
        <v>31</v>
      </c>
      <c r="B20">
        <v>5870</v>
      </c>
    </row>
    <row r="21" spans="1:4" x14ac:dyDescent="0.25">
      <c r="A21" t="s">
        <v>41</v>
      </c>
      <c r="B21">
        <f>B20-(B22+B23)</f>
        <v>4405</v>
      </c>
    </row>
    <row r="22" spans="1:4" x14ac:dyDescent="0.25">
      <c r="A22" t="s">
        <v>40</v>
      </c>
      <c r="B22">
        <v>973</v>
      </c>
    </row>
    <row r="23" spans="1:4" x14ac:dyDescent="0.25">
      <c r="A23" t="s">
        <v>32</v>
      </c>
      <c r="B23">
        <v>492</v>
      </c>
    </row>
    <row r="25" spans="1:4" x14ac:dyDescent="0.25">
      <c r="A25" t="s">
        <v>224</v>
      </c>
    </row>
    <row r="26" spans="1:4" x14ac:dyDescent="0.25">
      <c r="A26" t="s">
        <v>30</v>
      </c>
    </row>
    <row r="27" spans="1:4" x14ac:dyDescent="0.25">
      <c r="A27" t="s">
        <v>225</v>
      </c>
    </row>
    <row r="28" spans="1:4" x14ac:dyDescent="0.25">
      <c r="A28" t="s">
        <v>226</v>
      </c>
    </row>
    <row r="29" spans="1:4" x14ac:dyDescent="0.25">
      <c r="A29" t="s">
        <v>227</v>
      </c>
    </row>
    <row r="30" spans="1:4" x14ac:dyDescent="0.25">
      <c r="A30" t="s">
        <v>228</v>
      </c>
    </row>
    <row r="31" spans="1:4" x14ac:dyDescent="0.25">
      <c r="A31" t="s">
        <v>229</v>
      </c>
    </row>
  </sheetData>
  <sortState ref="A3:D17">
    <sortCondition descending="1" ref="B3:B17"/>
  </sortState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10" workbookViewId="0">
      <selection activeCell="A26" sqref="A26"/>
    </sheetView>
  </sheetViews>
  <sheetFormatPr baseColWidth="10" defaultRowHeight="15" x14ac:dyDescent="0.25"/>
  <cols>
    <col min="1" max="1" width="115" bestFit="1" customWidth="1"/>
    <col min="2" max="2" width="14.28515625" customWidth="1"/>
    <col min="3" max="3" width="14.7109375" customWidth="1"/>
    <col min="4" max="4" width="29.140625" bestFit="1" customWidth="1"/>
  </cols>
  <sheetData>
    <row r="1" spans="1:5" x14ac:dyDescent="0.25">
      <c r="A1" s="3" t="s">
        <v>150</v>
      </c>
    </row>
    <row r="2" spans="1:5" x14ac:dyDescent="0.25">
      <c r="B2" t="s">
        <v>2</v>
      </c>
      <c r="C2" t="s">
        <v>4</v>
      </c>
      <c r="D2" t="s">
        <v>3</v>
      </c>
    </row>
    <row r="3" spans="1:5" x14ac:dyDescent="0.25">
      <c r="A3" t="s">
        <v>16</v>
      </c>
      <c r="B3">
        <v>1615</v>
      </c>
      <c r="C3">
        <v>954</v>
      </c>
      <c r="D3" s="1">
        <v>2.9166666666666664E-2</v>
      </c>
    </row>
    <row r="4" spans="1:5" x14ac:dyDescent="0.25">
      <c r="A4" t="s">
        <v>67</v>
      </c>
      <c r="B4">
        <v>251</v>
      </c>
      <c r="C4">
        <v>139</v>
      </c>
      <c r="D4" s="1">
        <v>4.0972222222222222E-2</v>
      </c>
    </row>
    <row r="5" spans="1:5" x14ac:dyDescent="0.25">
      <c r="A5" t="s">
        <v>143</v>
      </c>
      <c r="B5">
        <v>69</v>
      </c>
      <c r="C5">
        <v>37</v>
      </c>
      <c r="D5" s="1">
        <v>7.9861111111111105E-2</v>
      </c>
    </row>
    <row r="6" spans="1:5" x14ac:dyDescent="0.25">
      <c r="A6" t="s">
        <v>68</v>
      </c>
      <c r="B6">
        <v>53</v>
      </c>
      <c r="C6">
        <v>35</v>
      </c>
      <c r="D6" s="1">
        <v>4.8611111111111112E-3</v>
      </c>
    </row>
    <row r="7" spans="1:5" x14ac:dyDescent="0.25">
      <c r="A7" t="s">
        <v>69</v>
      </c>
      <c r="B7">
        <v>85</v>
      </c>
      <c r="C7">
        <v>55</v>
      </c>
      <c r="D7" s="1">
        <v>6.9444444444444441E-3</v>
      </c>
    </row>
    <row r="8" spans="1:5" x14ac:dyDescent="0.25">
      <c r="A8" t="s">
        <v>111</v>
      </c>
      <c r="B8">
        <v>51</v>
      </c>
      <c r="C8">
        <v>44</v>
      </c>
      <c r="D8" s="1">
        <v>4.5833333333333337E-2</v>
      </c>
    </row>
    <row r="9" spans="1:5" x14ac:dyDescent="0.25">
      <c r="A9" t="s">
        <v>70</v>
      </c>
      <c r="B9">
        <v>43</v>
      </c>
      <c r="C9">
        <v>19</v>
      </c>
      <c r="D9" s="1">
        <v>1.2499999999999999E-2</v>
      </c>
    </row>
    <row r="10" spans="1:5" x14ac:dyDescent="0.25">
      <c r="A10" t="s">
        <v>71</v>
      </c>
      <c r="B10">
        <v>47</v>
      </c>
      <c r="C10">
        <v>37</v>
      </c>
      <c r="D10" s="1">
        <v>2.6388888888888889E-2</v>
      </c>
      <c r="E10" s="1"/>
    </row>
    <row r="11" spans="1:5" x14ac:dyDescent="0.25">
      <c r="A11" t="s">
        <v>112</v>
      </c>
      <c r="B11">
        <v>65</v>
      </c>
      <c r="C11">
        <v>42</v>
      </c>
      <c r="D11" s="1">
        <v>6.9444444444444441E-3</v>
      </c>
      <c r="E11" s="1"/>
    </row>
    <row r="12" spans="1:5" x14ac:dyDescent="0.25">
      <c r="A12" t="s">
        <v>144</v>
      </c>
      <c r="B12">
        <v>37</v>
      </c>
      <c r="C12">
        <v>21</v>
      </c>
      <c r="D12" s="1">
        <v>2.5694444444444447E-2</v>
      </c>
      <c r="E12" s="1"/>
    </row>
    <row r="13" spans="1:5" x14ac:dyDescent="0.25">
      <c r="A13" t="s">
        <v>113</v>
      </c>
      <c r="B13">
        <v>19</v>
      </c>
      <c r="C13">
        <v>17</v>
      </c>
      <c r="D13" s="1">
        <v>1.3194444444444444E-2</v>
      </c>
    </row>
    <row r="15" spans="1:5" x14ac:dyDescent="0.25">
      <c r="A15" t="s">
        <v>31</v>
      </c>
      <c r="B15">
        <v>1615</v>
      </c>
    </row>
    <row r="16" spans="1:5" x14ac:dyDescent="0.25">
      <c r="A16" t="s">
        <v>41</v>
      </c>
      <c r="B16">
        <f>B15-(B17+B18)</f>
        <v>1356</v>
      </c>
    </row>
    <row r="17" spans="1:2" x14ac:dyDescent="0.25">
      <c r="A17" t="s">
        <v>40</v>
      </c>
      <c r="B17">
        <v>175</v>
      </c>
    </row>
    <row r="18" spans="1:2" x14ac:dyDescent="0.25">
      <c r="A18" t="s">
        <v>32</v>
      </c>
      <c r="B18">
        <v>84</v>
      </c>
    </row>
    <row r="20" spans="1:2" x14ac:dyDescent="0.25">
      <c r="A20" t="s">
        <v>230</v>
      </c>
    </row>
    <row r="21" spans="1:2" x14ac:dyDescent="0.25">
      <c r="A21" t="s">
        <v>30</v>
      </c>
    </row>
    <row r="22" spans="1:2" x14ac:dyDescent="0.25">
      <c r="A22" t="s">
        <v>231</v>
      </c>
    </row>
    <row r="23" spans="1:2" x14ac:dyDescent="0.25">
      <c r="A23" t="s">
        <v>232</v>
      </c>
    </row>
    <row r="24" spans="1:2" x14ac:dyDescent="0.25">
      <c r="A24" t="s">
        <v>233</v>
      </c>
    </row>
    <row r="25" spans="1:2" x14ac:dyDescent="0.25">
      <c r="A25" t="s">
        <v>234</v>
      </c>
    </row>
  </sheetData>
  <sortState ref="A3:D22">
    <sortCondition descending="1" ref="B3:B22"/>
  </sortState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opLeftCell="A10" workbookViewId="0">
      <selection activeCell="A27" sqref="A27"/>
    </sheetView>
  </sheetViews>
  <sheetFormatPr baseColWidth="10" defaultRowHeight="15" x14ac:dyDescent="0.25"/>
  <cols>
    <col min="1" max="1" width="68" bestFit="1" customWidth="1"/>
    <col min="2" max="2" width="15.140625" customWidth="1"/>
    <col min="3" max="3" width="13" bestFit="1" customWidth="1"/>
    <col min="4" max="4" width="29.140625" bestFit="1" customWidth="1"/>
  </cols>
  <sheetData>
    <row r="1" spans="1:4" x14ac:dyDescent="0.25">
      <c r="A1" s="3" t="s">
        <v>150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8</v>
      </c>
      <c r="B3">
        <v>4792</v>
      </c>
      <c r="C3">
        <v>3332</v>
      </c>
      <c r="D3" s="1">
        <v>3.7499999999999999E-2</v>
      </c>
    </row>
    <row r="4" spans="1:4" x14ac:dyDescent="0.25">
      <c r="A4" t="s">
        <v>75</v>
      </c>
      <c r="B4">
        <v>781</v>
      </c>
      <c r="C4">
        <v>557</v>
      </c>
      <c r="D4" s="1">
        <v>4.7916666666666663E-2</v>
      </c>
    </row>
    <row r="5" spans="1:4" x14ac:dyDescent="0.25">
      <c r="A5" t="s">
        <v>145</v>
      </c>
      <c r="B5">
        <v>658</v>
      </c>
      <c r="C5">
        <v>494</v>
      </c>
      <c r="D5" s="1">
        <v>5.0694444444444452E-2</v>
      </c>
    </row>
    <row r="6" spans="1:4" x14ac:dyDescent="0.25">
      <c r="A6" t="s">
        <v>72</v>
      </c>
      <c r="B6">
        <v>324</v>
      </c>
      <c r="C6">
        <v>250</v>
      </c>
      <c r="D6" s="1">
        <v>4.8611111111111112E-2</v>
      </c>
    </row>
    <row r="7" spans="1:4" x14ac:dyDescent="0.25">
      <c r="A7" t="s">
        <v>73</v>
      </c>
      <c r="B7">
        <v>137</v>
      </c>
      <c r="C7">
        <v>116</v>
      </c>
      <c r="D7" s="1">
        <v>2.6388888888888889E-2</v>
      </c>
    </row>
    <row r="8" spans="1:4" x14ac:dyDescent="0.25">
      <c r="A8" t="s">
        <v>74</v>
      </c>
      <c r="B8">
        <v>214</v>
      </c>
      <c r="C8">
        <v>169</v>
      </c>
      <c r="D8" s="1">
        <v>6.5277777777777782E-2</v>
      </c>
    </row>
    <row r="9" spans="1:4" x14ac:dyDescent="0.25">
      <c r="A9" t="s">
        <v>76</v>
      </c>
      <c r="B9">
        <v>33</v>
      </c>
      <c r="C9">
        <v>30</v>
      </c>
      <c r="D9" s="1">
        <v>2.9861111111111113E-2</v>
      </c>
    </row>
    <row r="10" spans="1:4" x14ac:dyDescent="0.25">
      <c r="A10" t="s">
        <v>114</v>
      </c>
      <c r="B10">
        <v>40</v>
      </c>
      <c r="C10">
        <v>36</v>
      </c>
      <c r="D10" s="1">
        <v>3.2638888888888891E-2</v>
      </c>
    </row>
    <row r="11" spans="1:4" x14ac:dyDescent="0.25">
      <c r="A11" t="s">
        <v>146</v>
      </c>
      <c r="B11">
        <v>153</v>
      </c>
      <c r="C11">
        <v>105</v>
      </c>
      <c r="D11" s="1">
        <v>3.5416666666666666E-2</v>
      </c>
    </row>
    <row r="12" spans="1:4" x14ac:dyDescent="0.25">
      <c r="A12" t="s">
        <v>178</v>
      </c>
      <c r="B12">
        <v>156</v>
      </c>
      <c r="C12">
        <v>136</v>
      </c>
      <c r="D12" s="1">
        <v>2.8472222222222222E-2</v>
      </c>
    </row>
    <row r="13" spans="1:4" x14ac:dyDescent="0.25">
      <c r="A13" t="s">
        <v>179</v>
      </c>
      <c r="B13">
        <v>27</v>
      </c>
      <c r="C13">
        <v>22</v>
      </c>
      <c r="D13" s="1">
        <v>1.3888888888888888E-2</v>
      </c>
    </row>
    <row r="14" spans="1:4" x14ac:dyDescent="0.25">
      <c r="A14" s="6"/>
    </row>
    <row r="15" spans="1:4" x14ac:dyDescent="0.25">
      <c r="A15" t="s">
        <v>31</v>
      </c>
      <c r="B15">
        <v>4792</v>
      </c>
    </row>
    <row r="16" spans="1:4" x14ac:dyDescent="0.25">
      <c r="A16" t="s">
        <v>41</v>
      </c>
      <c r="B16">
        <f>B15-(B17+B18)</f>
        <v>3027</v>
      </c>
    </row>
    <row r="17" spans="1:2" x14ac:dyDescent="0.25">
      <c r="A17" t="s">
        <v>40</v>
      </c>
      <c r="B17">
        <v>1373</v>
      </c>
    </row>
    <row r="18" spans="1:2" x14ac:dyDescent="0.25">
      <c r="A18" t="s">
        <v>32</v>
      </c>
      <c r="B18">
        <v>392</v>
      </c>
    </row>
    <row r="20" spans="1:2" x14ac:dyDescent="0.25">
      <c r="A20" t="s">
        <v>235</v>
      </c>
    </row>
    <row r="21" spans="1:2" x14ac:dyDescent="0.25">
      <c r="A21" t="s">
        <v>30</v>
      </c>
    </row>
    <row r="22" spans="1:2" x14ac:dyDescent="0.25">
      <c r="A22" t="s">
        <v>236</v>
      </c>
    </row>
    <row r="23" spans="1:2" x14ac:dyDescent="0.25">
      <c r="A23" t="s">
        <v>237</v>
      </c>
    </row>
    <row r="24" spans="1:2" x14ac:dyDescent="0.25">
      <c r="A24" t="s">
        <v>238</v>
      </c>
    </row>
    <row r="25" spans="1:2" x14ac:dyDescent="0.25">
      <c r="A25" t="s">
        <v>239</v>
      </c>
    </row>
    <row r="26" spans="1:2" x14ac:dyDescent="0.25">
      <c r="A26" t="s">
        <v>240</v>
      </c>
    </row>
  </sheetData>
  <sortState ref="A3:D15">
    <sortCondition descending="1" ref="B3:B15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opLeftCell="A7" workbookViewId="0">
      <selection activeCell="A23" sqref="A23"/>
    </sheetView>
  </sheetViews>
  <sheetFormatPr baseColWidth="10" defaultRowHeight="15" x14ac:dyDescent="0.25"/>
  <cols>
    <col min="1" max="1" width="112.28515625" customWidth="1"/>
    <col min="2" max="2" width="14.5703125" customWidth="1"/>
    <col min="3" max="3" width="13.28515625" customWidth="1"/>
    <col min="4" max="4" width="29.140625" bestFit="1" customWidth="1"/>
  </cols>
  <sheetData>
    <row r="1" spans="1:4" x14ac:dyDescent="0.25">
      <c r="A1" s="3" t="s">
        <v>150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17</v>
      </c>
      <c r="B3">
        <v>1390</v>
      </c>
      <c r="C3">
        <v>1039</v>
      </c>
      <c r="D3" s="1">
        <v>3.888888888888889E-2</v>
      </c>
    </row>
    <row r="4" spans="1:4" x14ac:dyDescent="0.25">
      <c r="A4" t="s">
        <v>77</v>
      </c>
      <c r="B4">
        <v>165</v>
      </c>
      <c r="C4">
        <v>142</v>
      </c>
      <c r="D4" s="1">
        <v>0.10208333333333335</v>
      </c>
    </row>
    <row r="5" spans="1:4" x14ac:dyDescent="0.25">
      <c r="A5" t="s">
        <v>115</v>
      </c>
      <c r="B5">
        <v>294</v>
      </c>
      <c r="C5">
        <v>215</v>
      </c>
      <c r="D5" s="1">
        <v>5.347222222222222E-2</v>
      </c>
    </row>
    <row r="6" spans="1:4" x14ac:dyDescent="0.25">
      <c r="A6" t="s">
        <v>116</v>
      </c>
      <c r="B6">
        <v>145</v>
      </c>
      <c r="C6">
        <v>126</v>
      </c>
      <c r="D6" s="1">
        <v>6.3888888888888884E-2</v>
      </c>
    </row>
    <row r="7" spans="1:4" x14ac:dyDescent="0.25">
      <c r="A7" t="s">
        <v>117</v>
      </c>
      <c r="B7">
        <v>74</v>
      </c>
      <c r="C7">
        <v>54</v>
      </c>
      <c r="D7" s="1">
        <v>2.013888888888889E-2</v>
      </c>
    </row>
    <row r="8" spans="1:4" x14ac:dyDescent="0.25">
      <c r="A8" t="s">
        <v>147</v>
      </c>
      <c r="B8">
        <v>50</v>
      </c>
      <c r="C8">
        <v>43</v>
      </c>
      <c r="D8" s="1">
        <v>1.3888888888888888E-2</v>
      </c>
    </row>
    <row r="9" spans="1:4" x14ac:dyDescent="0.25">
      <c r="A9" s="5" t="s">
        <v>180</v>
      </c>
      <c r="B9">
        <v>14</v>
      </c>
      <c r="C9">
        <v>6</v>
      </c>
      <c r="D9" s="1">
        <v>1.1111111111111112E-2</v>
      </c>
    </row>
    <row r="10" spans="1:4" x14ac:dyDescent="0.25">
      <c r="A10" s="6"/>
      <c r="D10" s="1"/>
    </row>
    <row r="11" spans="1:4" x14ac:dyDescent="0.25">
      <c r="A11" t="s">
        <v>31</v>
      </c>
      <c r="B11">
        <v>1390</v>
      </c>
    </row>
    <row r="12" spans="1:4" x14ac:dyDescent="0.25">
      <c r="A12" t="s">
        <v>41</v>
      </c>
      <c r="B12">
        <f>B11-(B13+B14)</f>
        <v>919</v>
      </c>
    </row>
    <row r="13" spans="1:4" x14ac:dyDescent="0.25">
      <c r="A13" t="s">
        <v>40</v>
      </c>
      <c r="B13">
        <v>329</v>
      </c>
    </row>
    <row r="14" spans="1:4" x14ac:dyDescent="0.25">
      <c r="A14" t="s">
        <v>32</v>
      </c>
      <c r="B14">
        <v>142</v>
      </c>
    </row>
    <row r="16" spans="1:4" x14ac:dyDescent="0.25">
      <c r="A16" t="s">
        <v>241</v>
      </c>
    </row>
    <row r="17" spans="1:1" x14ac:dyDescent="0.25">
      <c r="A17" t="s">
        <v>30</v>
      </c>
    </row>
    <row r="18" spans="1:1" x14ac:dyDescent="0.25">
      <c r="A18" t="s">
        <v>242</v>
      </c>
    </row>
    <row r="19" spans="1:1" x14ac:dyDescent="0.25">
      <c r="A19" t="s">
        <v>243</v>
      </c>
    </row>
    <row r="20" spans="1:1" x14ac:dyDescent="0.25">
      <c r="A20" t="s">
        <v>244</v>
      </c>
    </row>
    <row r="21" spans="1:1" x14ac:dyDescent="0.25">
      <c r="A21" t="s">
        <v>245</v>
      </c>
    </row>
    <row r="22" spans="1:1" x14ac:dyDescent="0.25">
      <c r="A22" t="s">
        <v>246</v>
      </c>
    </row>
  </sheetData>
  <sortState ref="A3:D10">
    <sortCondition descending="1" ref="B3:B10"/>
  </sortState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opLeftCell="A10" workbookViewId="0">
      <selection activeCell="A30" sqref="A30"/>
    </sheetView>
  </sheetViews>
  <sheetFormatPr baseColWidth="10" defaultRowHeight="15" x14ac:dyDescent="0.25"/>
  <cols>
    <col min="1" max="1" width="77.42578125" bestFit="1" customWidth="1"/>
    <col min="2" max="2" width="13.85546875" customWidth="1"/>
    <col min="3" max="3" width="13.28515625" customWidth="1"/>
    <col min="4" max="4" width="29.140625" bestFit="1" customWidth="1"/>
  </cols>
  <sheetData>
    <row r="1" spans="1:4" x14ac:dyDescent="0.25">
      <c r="A1" s="3" t="s">
        <v>150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10</v>
      </c>
      <c r="B3">
        <v>4444</v>
      </c>
      <c r="C3">
        <v>2958</v>
      </c>
      <c r="D3" s="1">
        <v>4.4444444444444446E-2</v>
      </c>
    </row>
    <row r="4" spans="1:4" x14ac:dyDescent="0.25">
      <c r="A4" t="s">
        <v>78</v>
      </c>
      <c r="B4">
        <v>2157</v>
      </c>
      <c r="C4">
        <v>1588</v>
      </c>
      <c r="D4" s="1">
        <v>5.2083333333333336E-2</v>
      </c>
    </row>
    <row r="5" spans="1:4" x14ac:dyDescent="0.25">
      <c r="A5" t="s">
        <v>79</v>
      </c>
      <c r="B5">
        <v>405</v>
      </c>
      <c r="C5">
        <v>341</v>
      </c>
      <c r="D5" s="1">
        <v>9.1666666666666674E-2</v>
      </c>
    </row>
    <row r="6" spans="1:4" x14ac:dyDescent="0.25">
      <c r="A6" t="s">
        <v>80</v>
      </c>
      <c r="B6">
        <v>131</v>
      </c>
      <c r="C6">
        <v>105</v>
      </c>
      <c r="D6" s="1">
        <v>2.4999999999999998E-2</v>
      </c>
    </row>
    <row r="7" spans="1:4" x14ac:dyDescent="0.25">
      <c r="A7" t="s">
        <v>81</v>
      </c>
      <c r="B7">
        <v>112</v>
      </c>
      <c r="C7">
        <v>86</v>
      </c>
      <c r="D7" s="1">
        <v>5.8333333333333327E-2</v>
      </c>
    </row>
    <row r="8" spans="1:4" x14ac:dyDescent="0.25">
      <c r="A8" t="s">
        <v>84</v>
      </c>
      <c r="B8">
        <v>49</v>
      </c>
      <c r="C8">
        <v>36</v>
      </c>
      <c r="D8" s="1">
        <v>2.7083333333333334E-2</v>
      </c>
    </row>
    <row r="9" spans="1:4" x14ac:dyDescent="0.25">
      <c r="A9" t="s">
        <v>82</v>
      </c>
      <c r="B9">
        <v>48</v>
      </c>
      <c r="C9">
        <v>28</v>
      </c>
      <c r="D9" s="1">
        <v>4.4444444444444446E-2</v>
      </c>
    </row>
    <row r="10" spans="1:4" x14ac:dyDescent="0.25">
      <c r="A10" t="s">
        <v>83</v>
      </c>
      <c r="B10">
        <v>82</v>
      </c>
      <c r="C10">
        <v>41</v>
      </c>
      <c r="D10" s="1">
        <v>2.9861111111111113E-2</v>
      </c>
    </row>
    <row r="11" spans="1:4" x14ac:dyDescent="0.25">
      <c r="A11" t="s">
        <v>118</v>
      </c>
      <c r="B11">
        <v>63</v>
      </c>
      <c r="C11">
        <v>45</v>
      </c>
      <c r="D11" s="1">
        <v>3.8194444444444441E-2</v>
      </c>
    </row>
    <row r="12" spans="1:4" x14ac:dyDescent="0.25">
      <c r="A12" t="s">
        <v>148</v>
      </c>
      <c r="B12">
        <v>47</v>
      </c>
      <c r="C12">
        <v>32</v>
      </c>
      <c r="D12" s="1">
        <v>2.361111111111111E-2</v>
      </c>
    </row>
    <row r="13" spans="1:4" x14ac:dyDescent="0.25">
      <c r="A13" t="s">
        <v>149</v>
      </c>
      <c r="B13">
        <v>38</v>
      </c>
      <c r="C13">
        <v>16</v>
      </c>
      <c r="D13" s="1">
        <v>2.4999999999999998E-2</v>
      </c>
    </row>
    <row r="14" spans="1:4" x14ac:dyDescent="0.25">
      <c r="A14" t="s">
        <v>181</v>
      </c>
      <c r="B14">
        <v>22</v>
      </c>
      <c r="C14">
        <v>10</v>
      </c>
      <c r="D14" s="1">
        <v>9.7222222222222224E-3</v>
      </c>
    </row>
    <row r="15" spans="1:4" x14ac:dyDescent="0.25">
      <c r="A15" t="s">
        <v>182</v>
      </c>
      <c r="B15">
        <v>20</v>
      </c>
      <c r="C15">
        <v>10</v>
      </c>
      <c r="D15" s="1">
        <v>6.5277777777777782E-2</v>
      </c>
    </row>
    <row r="16" spans="1:4" x14ac:dyDescent="0.25">
      <c r="A16" t="s">
        <v>119</v>
      </c>
      <c r="B16">
        <v>10</v>
      </c>
      <c r="C16">
        <v>10</v>
      </c>
      <c r="D16" s="1">
        <v>1.8749999999999999E-2</v>
      </c>
    </row>
    <row r="17" spans="1:4" x14ac:dyDescent="0.25">
      <c r="D17" s="1"/>
    </row>
    <row r="19" spans="1:4" x14ac:dyDescent="0.25">
      <c r="A19" t="s">
        <v>31</v>
      </c>
      <c r="B19">
        <v>4444</v>
      </c>
    </row>
    <row r="20" spans="1:4" x14ac:dyDescent="0.25">
      <c r="A20" t="s">
        <v>41</v>
      </c>
      <c r="B20">
        <f>B19-(B21+B22)</f>
        <v>2644</v>
      </c>
    </row>
    <row r="21" spans="1:4" x14ac:dyDescent="0.25">
      <c r="A21" t="s">
        <v>40</v>
      </c>
      <c r="B21">
        <v>1441</v>
      </c>
    </row>
    <row r="22" spans="1:4" x14ac:dyDescent="0.25">
      <c r="A22" t="s">
        <v>32</v>
      </c>
      <c r="B22">
        <v>359</v>
      </c>
    </row>
    <row r="24" spans="1:4" x14ac:dyDescent="0.25">
      <c r="A24" t="s">
        <v>247</v>
      </c>
    </row>
    <row r="25" spans="1:4" x14ac:dyDescent="0.25">
      <c r="A25" t="s">
        <v>30</v>
      </c>
    </row>
    <row r="26" spans="1:4" x14ac:dyDescent="0.25">
      <c r="A26" t="s">
        <v>248</v>
      </c>
    </row>
    <row r="27" spans="1:4" x14ac:dyDescent="0.25">
      <c r="A27" t="s">
        <v>249</v>
      </c>
    </row>
    <row r="28" spans="1:4" x14ac:dyDescent="0.25">
      <c r="A28" t="s">
        <v>250</v>
      </c>
    </row>
    <row r="29" spans="1:4" x14ac:dyDescent="0.25">
      <c r="A29" t="s">
        <v>251</v>
      </c>
    </row>
  </sheetData>
  <sortState ref="A3:D15">
    <sortCondition descending="1" ref="B3:B15"/>
  </sortState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D17" sqref="D17"/>
    </sheetView>
  </sheetViews>
  <sheetFormatPr baseColWidth="10" defaultRowHeight="15" x14ac:dyDescent="0.25"/>
  <cols>
    <col min="1" max="1" width="81.5703125" bestFit="1" customWidth="1"/>
    <col min="2" max="2" width="15.42578125" customWidth="1"/>
    <col min="3" max="3" width="14.7109375" customWidth="1"/>
    <col min="4" max="4" width="29.140625" bestFit="1" customWidth="1"/>
  </cols>
  <sheetData>
    <row r="1" spans="1:4" x14ac:dyDescent="0.25">
      <c r="A1" s="3" t="s">
        <v>150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14</v>
      </c>
      <c r="B3">
        <v>2376</v>
      </c>
      <c r="C3">
        <v>1819</v>
      </c>
      <c r="D3" s="1">
        <v>5.4166666666666669E-2</v>
      </c>
    </row>
    <row r="4" spans="1:4" x14ac:dyDescent="0.25">
      <c r="A4" t="s">
        <v>85</v>
      </c>
      <c r="B4">
        <v>1199</v>
      </c>
      <c r="C4">
        <v>1015</v>
      </c>
      <c r="D4" s="1">
        <v>7.4305555555555555E-2</v>
      </c>
    </row>
    <row r="5" spans="1:4" x14ac:dyDescent="0.25">
      <c r="A5" t="s">
        <v>86</v>
      </c>
      <c r="B5">
        <v>141</v>
      </c>
      <c r="C5">
        <v>119</v>
      </c>
      <c r="D5" s="1">
        <v>8.3333333333333329E-2</v>
      </c>
    </row>
    <row r="6" spans="1:4" x14ac:dyDescent="0.25">
      <c r="A6" t="s">
        <v>90</v>
      </c>
      <c r="B6">
        <v>63</v>
      </c>
      <c r="C6">
        <v>52</v>
      </c>
      <c r="D6" s="1">
        <v>6.7361111111111108E-2</v>
      </c>
    </row>
    <row r="7" spans="1:4" x14ac:dyDescent="0.25">
      <c r="A7" t="s">
        <v>87</v>
      </c>
      <c r="B7">
        <v>72</v>
      </c>
      <c r="C7">
        <v>49</v>
      </c>
      <c r="D7" s="1">
        <v>4.2361111111111106E-2</v>
      </c>
    </row>
    <row r="8" spans="1:4" x14ac:dyDescent="0.25">
      <c r="A8" t="s">
        <v>120</v>
      </c>
      <c r="B8">
        <v>43</v>
      </c>
      <c r="C8">
        <v>29</v>
      </c>
      <c r="D8" s="1">
        <v>5.347222222222222E-2</v>
      </c>
    </row>
    <row r="9" spans="1:4" x14ac:dyDescent="0.25">
      <c r="A9" t="s">
        <v>121</v>
      </c>
      <c r="B9">
        <v>69</v>
      </c>
      <c r="C9">
        <v>59</v>
      </c>
      <c r="D9" s="1">
        <v>9.4444444444444442E-2</v>
      </c>
    </row>
    <row r="10" spans="1:4" x14ac:dyDescent="0.25">
      <c r="A10" t="s">
        <v>88</v>
      </c>
      <c r="B10">
        <v>13</v>
      </c>
      <c r="C10">
        <v>12</v>
      </c>
      <c r="D10" s="1">
        <v>2.7777777777777776E-2</v>
      </c>
    </row>
    <row r="11" spans="1:4" x14ac:dyDescent="0.25">
      <c r="A11" t="s">
        <v>89</v>
      </c>
      <c r="B11">
        <v>6</v>
      </c>
      <c r="C11">
        <v>5</v>
      </c>
      <c r="D11" s="1">
        <v>1.6666666666666666E-2</v>
      </c>
    </row>
    <row r="12" spans="1:4" x14ac:dyDescent="0.25">
      <c r="A12" t="s">
        <v>122</v>
      </c>
      <c r="B12">
        <v>12</v>
      </c>
      <c r="C12">
        <v>12</v>
      </c>
      <c r="D12" s="1">
        <v>8.3333333333333329E-2</v>
      </c>
    </row>
    <row r="13" spans="1:4" x14ac:dyDescent="0.25">
      <c r="A13" t="s">
        <v>123</v>
      </c>
      <c r="B13">
        <v>18</v>
      </c>
      <c r="C13">
        <v>17</v>
      </c>
      <c r="D13" s="1">
        <v>2.5694444444444447E-2</v>
      </c>
    </row>
    <row r="14" spans="1:4" x14ac:dyDescent="0.25">
      <c r="A14" s="5"/>
      <c r="D14" s="1"/>
    </row>
    <row r="15" spans="1:4" x14ac:dyDescent="0.25">
      <c r="A15" t="s">
        <v>31</v>
      </c>
      <c r="B15">
        <v>3069</v>
      </c>
    </row>
    <row r="16" spans="1:4" x14ac:dyDescent="0.25">
      <c r="A16" t="s">
        <v>41</v>
      </c>
      <c r="B16">
        <f>B15-(B17+B18)</f>
        <v>1932</v>
      </c>
      <c r="D16" s="1"/>
    </row>
    <row r="17" spans="1:2" x14ac:dyDescent="0.25">
      <c r="A17" t="s">
        <v>40</v>
      </c>
      <c r="B17">
        <v>927</v>
      </c>
    </row>
    <row r="18" spans="1:2" x14ac:dyDescent="0.25">
      <c r="A18" t="s">
        <v>32</v>
      </c>
      <c r="B18">
        <v>210</v>
      </c>
    </row>
    <row r="20" spans="1:2" x14ac:dyDescent="0.25">
      <c r="A20" t="s">
        <v>252</v>
      </c>
    </row>
    <row r="21" spans="1:2" x14ac:dyDescent="0.25">
      <c r="A21" t="s">
        <v>30</v>
      </c>
    </row>
    <row r="22" spans="1:2" x14ac:dyDescent="0.25">
      <c r="A22" t="s">
        <v>253</v>
      </c>
    </row>
    <row r="23" spans="1:2" x14ac:dyDescent="0.25">
      <c r="A23" t="s">
        <v>254</v>
      </c>
    </row>
    <row r="24" spans="1:2" x14ac:dyDescent="0.25">
      <c r="A24" t="s">
        <v>255</v>
      </c>
    </row>
    <row r="25" spans="1:2" x14ac:dyDescent="0.25">
      <c r="A25" t="s">
        <v>256</v>
      </c>
    </row>
    <row r="26" spans="1:2" x14ac:dyDescent="0.25">
      <c r="A26" t="s">
        <v>258</v>
      </c>
    </row>
    <row r="27" spans="1:2" x14ac:dyDescent="0.25">
      <c r="A27" t="s">
        <v>257</v>
      </c>
    </row>
  </sheetData>
  <sortState ref="A3:D14">
    <sortCondition descending="1" ref="B3:B14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zoomScaleNormal="100" workbookViewId="0">
      <selection activeCell="A18" sqref="A18"/>
    </sheetView>
  </sheetViews>
  <sheetFormatPr baseColWidth="10" defaultRowHeight="15" x14ac:dyDescent="0.25"/>
  <cols>
    <col min="1" max="1" width="77.140625" bestFit="1" customWidth="1"/>
    <col min="2" max="2" width="12.28515625" customWidth="1"/>
    <col min="3" max="3" width="14.7109375" customWidth="1"/>
    <col min="4" max="4" width="29.140625" bestFit="1" customWidth="1"/>
  </cols>
  <sheetData>
    <row r="1" spans="1:4" x14ac:dyDescent="0.25">
      <c r="A1" s="3" t="s">
        <v>150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9</v>
      </c>
      <c r="B3">
        <v>3556</v>
      </c>
      <c r="C3">
        <v>2533</v>
      </c>
      <c r="D3" s="1">
        <v>3.4722222222222224E-2</v>
      </c>
    </row>
    <row r="4" spans="1:4" x14ac:dyDescent="0.25">
      <c r="A4" t="s">
        <v>20</v>
      </c>
      <c r="B4">
        <v>1015</v>
      </c>
      <c r="C4">
        <v>776</v>
      </c>
      <c r="D4" s="1">
        <v>5.347222222222222E-2</v>
      </c>
    </row>
    <row r="5" spans="1:4" x14ac:dyDescent="0.25">
      <c r="A5" t="s">
        <v>21</v>
      </c>
      <c r="B5">
        <v>704</v>
      </c>
      <c r="C5">
        <v>610</v>
      </c>
      <c r="D5" s="1">
        <v>9.7916666666666666E-2</v>
      </c>
    </row>
    <row r="7" spans="1:4" x14ac:dyDescent="0.25">
      <c r="A7" t="s">
        <v>31</v>
      </c>
      <c r="B7">
        <v>3556</v>
      </c>
    </row>
    <row r="8" spans="1:4" x14ac:dyDescent="0.25">
      <c r="A8" t="s">
        <v>41</v>
      </c>
      <c r="B8">
        <f>B7-(B9+B10)</f>
        <v>1882</v>
      </c>
    </row>
    <row r="9" spans="1:4" x14ac:dyDescent="0.25">
      <c r="A9" t="s">
        <v>40</v>
      </c>
      <c r="B9">
        <v>1200</v>
      </c>
    </row>
    <row r="10" spans="1:4" x14ac:dyDescent="0.25">
      <c r="A10" t="s">
        <v>32</v>
      </c>
      <c r="B10">
        <v>474</v>
      </c>
    </row>
    <row r="12" spans="1:4" x14ac:dyDescent="0.25">
      <c r="A12" t="s">
        <v>183</v>
      </c>
    </row>
    <row r="13" spans="1:4" x14ac:dyDescent="0.25">
      <c r="A13" t="s">
        <v>22</v>
      </c>
    </row>
    <row r="14" spans="1:4" x14ac:dyDescent="0.25">
      <c r="A14" t="s">
        <v>184</v>
      </c>
    </row>
    <row r="15" spans="1:4" x14ac:dyDescent="0.25">
      <c r="A15" t="s">
        <v>185</v>
      </c>
    </row>
    <row r="16" spans="1:4" x14ac:dyDescent="0.25">
      <c r="A16" t="s">
        <v>186</v>
      </c>
    </row>
    <row r="17" spans="1:1" x14ac:dyDescent="0.25">
      <c r="A17" t="s">
        <v>187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opLeftCell="A10" workbookViewId="0">
      <selection activeCell="A27" sqref="A27"/>
    </sheetView>
  </sheetViews>
  <sheetFormatPr baseColWidth="10" defaultRowHeight="15" x14ac:dyDescent="0.25"/>
  <cols>
    <col min="1" max="1" width="69.42578125" bestFit="1" customWidth="1"/>
    <col min="2" max="2" width="12.7109375" customWidth="1"/>
    <col min="3" max="3" width="14.5703125" customWidth="1"/>
    <col min="4" max="4" width="29.140625" bestFit="1" customWidth="1"/>
  </cols>
  <sheetData>
    <row r="1" spans="1:4" x14ac:dyDescent="0.25">
      <c r="A1" s="3" t="s">
        <v>150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11</v>
      </c>
      <c r="B3">
        <v>3520</v>
      </c>
      <c r="C3">
        <v>2549</v>
      </c>
      <c r="D3" s="1">
        <v>4.5833333333333337E-2</v>
      </c>
    </row>
    <row r="4" spans="1:4" x14ac:dyDescent="0.25">
      <c r="A4" t="s">
        <v>23</v>
      </c>
      <c r="B4">
        <v>1174</v>
      </c>
      <c r="C4">
        <v>984</v>
      </c>
      <c r="D4" s="1">
        <v>7.9166666666666663E-2</v>
      </c>
    </row>
    <row r="5" spans="1:4" x14ac:dyDescent="0.25">
      <c r="A5" t="s">
        <v>24</v>
      </c>
      <c r="B5">
        <v>230</v>
      </c>
      <c r="C5">
        <v>194</v>
      </c>
      <c r="D5" s="1">
        <v>9.3055555555555558E-2</v>
      </c>
    </row>
    <row r="6" spans="1:4" x14ac:dyDescent="0.25">
      <c r="A6" t="s">
        <v>26</v>
      </c>
      <c r="B6">
        <v>132</v>
      </c>
      <c r="C6">
        <v>83</v>
      </c>
      <c r="D6" s="1">
        <v>4.3750000000000004E-2</v>
      </c>
    </row>
    <row r="7" spans="1:4" x14ac:dyDescent="0.25">
      <c r="A7" t="s">
        <v>25</v>
      </c>
      <c r="B7">
        <v>97</v>
      </c>
      <c r="C7">
        <v>79</v>
      </c>
      <c r="D7" s="1">
        <v>2.7777777777777776E-2</v>
      </c>
    </row>
    <row r="8" spans="1:4" x14ac:dyDescent="0.25">
      <c r="A8" t="s">
        <v>27</v>
      </c>
      <c r="B8">
        <v>70</v>
      </c>
      <c r="C8">
        <v>59</v>
      </c>
      <c r="D8" s="1">
        <v>6.5277777777777782E-2</v>
      </c>
    </row>
    <row r="9" spans="1:4" x14ac:dyDescent="0.25">
      <c r="A9" t="s">
        <v>28</v>
      </c>
      <c r="B9">
        <v>32</v>
      </c>
      <c r="C9">
        <v>25</v>
      </c>
      <c r="D9" s="1">
        <v>3.125E-2</v>
      </c>
    </row>
    <row r="10" spans="1:4" x14ac:dyDescent="0.25">
      <c r="A10" t="s">
        <v>29</v>
      </c>
      <c r="B10">
        <v>27</v>
      </c>
      <c r="C10">
        <v>20</v>
      </c>
      <c r="D10" s="1">
        <v>1.6666666666666666E-2</v>
      </c>
    </row>
    <row r="11" spans="1:4" x14ac:dyDescent="0.25">
      <c r="A11" t="s">
        <v>96</v>
      </c>
      <c r="B11">
        <v>198</v>
      </c>
      <c r="C11">
        <v>150</v>
      </c>
      <c r="D11" s="1">
        <v>5.5555555555555552E-2</v>
      </c>
    </row>
    <row r="12" spans="1:4" x14ac:dyDescent="0.25">
      <c r="A12" t="s">
        <v>97</v>
      </c>
      <c r="B12">
        <v>50</v>
      </c>
      <c r="C12">
        <v>27</v>
      </c>
      <c r="D12" s="1">
        <v>1.5972222222222224E-2</v>
      </c>
    </row>
    <row r="13" spans="1:4" x14ac:dyDescent="0.25">
      <c r="A13" t="s">
        <v>129</v>
      </c>
      <c r="B13">
        <v>207</v>
      </c>
      <c r="C13">
        <v>150</v>
      </c>
      <c r="D13" s="1">
        <v>4.6527777777777779E-2</v>
      </c>
    </row>
    <row r="14" spans="1:4" x14ac:dyDescent="0.25">
      <c r="A14" t="s">
        <v>151</v>
      </c>
      <c r="B14">
        <v>35</v>
      </c>
      <c r="C14">
        <v>17</v>
      </c>
      <c r="D14" s="1">
        <v>2.4305555555555556E-2</v>
      </c>
    </row>
    <row r="15" spans="1:4" x14ac:dyDescent="0.25">
      <c r="A15" s="5"/>
      <c r="D15" s="1"/>
    </row>
    <row r="16" spans="1:4" x14ac:dyDescent="0.25">
      <c r="A16" t="s">
        <v>31</v>
      </c>
      <c r="B16">
        <v>3520</v>
      </c>
      <c r="D16" s="1"/>
    </row>
    <row r="17" spans="1:4" x14ac:dyDescent="0.25">
      <c r="A17" t="s">
        <v>41</v>
      </c>
      <c r="B17">
        <f>B16-(B18+B19)</f>
        <v>2002</v>
      </c>
      <c r="D17" s="1"/>
    </row>
    <row r="18" spans="1:4" x14ac:dyDescent="0.25">
      <c r="A18" t="s">
        <v>40</v>
      </c>
      <c r="B18">
        <v>1131</v>
      </c>
    </row>
    <row r="19" spans="1:4" x14ac:dyDescent="0.25">
      <c r="A19" t="s">
        <v>32</v>
      </c>
      <c r="B19">
        <v>387</v>
      </c>
      <c r="D19" s="1"/>
    </row>
    <row r="20" spans="1:4" x14ac:dyDescent="0.25">
      <c r="D20" s="1"/>
    </row>
    <row r="21" spans="1:4" x14ac:dyDescent="0.25">
      <c r="A21" t="s">
        <v>188</v>
      </c>
    </row>
    <row r="22" spans="1:4" x14ac:dyDescent="0.25">
      <c r="A22" t="s">
        <v>30</v>
      </c>
    </row>
    <row r="23" spans="1:4" x14ac:dyDescent="0.25">
      <c r="A23" t="s">
        <v>189</v>
      </c>
    </row>
    <row r="24" spans="1:4" x14ac:dyDescent="0.25">
      <c r="A24" t="s">
        <v>190</v>
      </c>
    </row>
    <row r="25" spans="1:4" x14ac:dyDescent="0.25">
      <c r="A25" t="s">
        <v>191</v>
      </c>
    </row>
    <row r="26" spans="1:4" x14ac:dyDescent="0.25">
      <c r="A26" t="s">
        <v>192</v>
      </c>
    </row>
  </sheetData>
  <sortState ref="A3:D12">
    <sortCondition descending="1" ref="B3:B12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opLeftCell="A2" workbookViewId="0">
      <selection activeCell="A22" sqref="A22"/>
    </sheetView>
  </sheetViews>
  <sheetFormatPr baseColWidth="10" defaultRowHeight="15" x14ac:dyDescent="0.25"/>
  <cols>
    <col min="1" max="1" width="74.140625" customWidth="1"/>
    <col min="2" max="2" width="14" customWidth="1"/>
    <col min="3" max="3" width="13.85546875" customWidth="1"/>
    <col min="4" max="4" width="29.140625" bestFit="1" customWidth="1"/>
  </cols>
  <sheetData>
    <row r="1" spans="1:4" x14ac:dyDescent="0.25">
      <c r="A1" s="3" t="s">
        <v>150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15</v>
      </c>
      <c r="B3">
        <v>2148</v>
      </c>
      <c r="C3">
        <v>1462</v>
      </c>
      <c r="D3" s="1">
        <v>2.9166666666666664E-2</v>
      </c>
    </row>
    <row r="4" spans="1:4" x14ac:dyDescent="0.25">
      <c r="A4" t="s">
        <v>42</v>
      </c>
      <c r="B4">
        <v>798</v>
      </c>
      <c r="C4">
        <v>525</v>
      </c>
      <c r="D4" s="1">
        <v>5.2777777777777778E-2</v>
      </c>
    </row>
    <row r="5" spans="1:4" x14ac:dyDescent="0.25">
      <c r="A5" t="s">
        <v>44</v>
      </c>
      <c r="B5">
        <v>127</v>
      </c>
      <c r="C5">
        <v>83</v>
      </c>
      <c r="D5" s="1">
        <v>1.7361111111111112E-2</v>
      </c>
    </row>
    <row r="6" spans="1:4" x14ac:dyDescent="0.25">
      <c r="A6" t="s">
        <v>43</v>
      </c>
      <c r="B6">
        <v>134</v>
      </c>
      <c r="C6">
        <v>103</v>
      </c>
      <c r="D6" s="1">
        <v>3.8194444444444441E-2</v>
      </c>
    </row>
    <row r="7" spans="1:4" x14ac:dyDescent="0.25">
      <c r="A7" t="s">
        <v>152</v>
      </c>
      <c r="B7">
        <v>28</v>
      </c>
      <c r="C7">
        <v>22</v>
      </c>
      <c r="D7" s="1">
        <v>2.2222222222222223E-2</v>
      </c>
    </row>
    <row r="8" spans="1:4" x14ac:dyDescent="0.25">
      <c r="A8" t="s">
        <v>98</v>
      </c>
      <c r="B8">
        <v>15</v>
      </c>
      <c r="C8">
        <v>10</v>
      </c>
      <c r="D8" s="1">
        <v>4.1666666666666666E-3</v>
      </c>
    </row>
    <row r="10" spans="1:4" x14ac:dyDescent="0.25">
      <c r="A10" t="s">
        <v>31</v>
      </c>
      <c r="B10">
        <v>2148</v>
      </c>
    </row>
    <row r="11" spans="1:4" x14ac:dyDescent="0.25">
      <c r="A11" t="s">
        <v>41</v>
      </c>
      <c r="B11">
        <f>B10-(B12+B13)</f>
        <v>1568</v>
      </c>
    </row>
    <row r="12" spans="1:4" x14ac:dyDescent="0.25">
      <c r="A12" t="s">
        <v>40</v>
      </c>
      <c r="B12">
        <v>448</v>
      </c>
    </row>
    <row r="13" spans="1:4" x14ac:dyDescent="0.25">
      <c r="A13" t="s">
        <v>32</v>
      </c>
      <c r="B13">
        <v>132</v>
      </c>
    </row>
    <row r="15" spans="1:4" x14ac:dyDescent="0.25">
      <c r="A15" t="s">
        <v>193</v>
      </c>
    </row>
    <row r="16" spans="1:4" x14ac:dyDescent="0.25">
      <c r="A16" t="s">
        <v>30</v>
      </c>
    </row>
    <row r="17" spans="1:1" x14ac:dyDescent="0.25">
      <c r="A17" t="s">
        <v>194</v>
      </c>
    </row>
    <row r="18" spans="1:1" x14ac:dyDescent="0.25">
      <c r="A18" t="s">
        <v>195</v>
      </c>
    </row>
    <row r="19" spans="1:1" x14ac:dyDescent="0.25">
      <c r="A19" s="2" t="s">
        <v>196</v>
      </c>
    </row>
    <row r="20" spans="1:1" x14ac:dyDescent="0.25">
      <c r="A20" t="s">
        <v>197</v>
      </c>
    </row>
    <row r="21" spans="1:1" x14ac:dyDescent="0.25">
      <c r="A21" t="s">
        <v>198</v>
      </c>
    </row>
  </sheetData>
  <sortState ref="A3:D7">
    <sortCondition descending="1" ref="B3:B7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opLeftCell="A7" workbookViewId="0">
      <selection activeCell="A25" sqref="A25"/>
    </sheetView>
  </sheetViews>
  <sheetFormatPr baseColWidth="10" defaultRowHeight="15" x14ac:dyDescent="0.25"/>
  <cols>
    <col min="1" max="1" width="72.42578125" customWidth="1"/>
    <col min="2" max="2" width="13.28515625" customWidth="1"/>
    <col min="3" max="3" width="13.7109375" customWidth="1"/>
    <col min="4" max="4" width="29.140625" bestFit="1" customWidth="1"/>
  </cols>
  <sheetData>
    <row r="1" spans="1:4" x14ac:dyDescent="0.25">
      <c r="A1" s="3" t="s">
        <v>150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13</v>
      </c>
      <c r="B3">
        <v>2211</v>
      </c>
      <c r="C3">
        <v>1414</v>
      </c>
      <c r="D3" s="1">
        <v>2.8472222222222222E-2</v>
      </c>
    </row>
    <row r="4" spans="1:4" x14ac:dyDescent="0.25">
      <c r="A4" t="s">
        <v>45</v>
      </c>
      <c r="B4">
        <v>568</v>
      </c>
      <c r="C4">
        <v>364</v>
      </c>
      <c r="D4" s="1">
        <v>4.5833333333333337E-2</v>
      </c>
    </row>
    <row r="5" spans="1:4" x14ac:dyDescent="0.25">
      <c r="A5" t="s">
        <v>46</v>
      </c>
      <c r="B5">
        <v>118</v>
      </c>
      <c r="C5">
        <v>97</v>
      </c>
      <c r="D5" s="1">
        <v>5.7638888888888885E-2</v>
      </c>
    </row>
    <row r="6" spans="1:4" x14ac:dyDescent="0.25">
      <c r="A6" t="s">
        <v>99</v>
      </c>
      <c r="B6">
        <v>96</v>
      </c>
      <c r="C6">
        <v>77</v>
      </c>
      <c r="D6" s="1">
        <v>4.9305555555555554E-2</v>
      </c>
    </row>
    <row r="7" spans="1:4" x14ac:dyDescent="0.25">
      <c r="A7" t="s">
        <v>130</v>
      </c>
      <c r="B7">
        <v>95</v>
      </c>
      <c r="C7">
        <v>86</v>
      </c>
      <c r="D7" s="1">
        <v>2.4305555555555556E-2</v>
      </c>
    </row>
    <row r="8" spans="1:4" x14ac:dyDescent="0.25">
      <c r="A8" t="s">
        <v>131</v>
      </c>
      <c r="B8">
        <v>84</v>
      </c>
      <c r="C8">
        <v>57</v>
      </c>
      <c r="D8" s="1">
        <v>2.9166666666666664E-2</v>
      </c>
    </row>
    <row r="9" spans="1:4" x14ac:dyDescent="0.25">
      <c r="A9" t="s">
        <v>132</v>
      </c>
      <c r="B9">
        <v>139</v>
      </c>
      <c r="C9">
        <v>116</v>
      </c>
      <c r="D9" s="1">
        <v>4.9305555555555554E-2</v>
      </c>
    </row>
    <row r="10" spans="1:4" x14ac:dyDescent="0.25">
      <c r="A10" t="s">
        <v>153</v>
      </c>
      <c r="B10">
        <v>25</v>
      </c>
      <c r="C10">
        <v>21</v>
      </c>
      <c r="D10" s="1">
        <v>3.7499999999999999E-2</v>
      </c>
    </row>
    <row r="11" spans="1:4" x14ac:dyDescent="0.25">
      <c r="A11" t="s">
        <v>155</v>
      </c>
      <c r="B11">
        <v>20</v>
      </c>
      <c r="C11">
        <v>17</v>
      </c>
      <c r="D11" s="1">
        <v>5.9027777777777783E-2</v>
      </c>
    </row>
    <row r="12" spans="1:4" x14ac:dyDescent="0.25">
      <c r="A12" t="s">
        <v>154</v>
      </c>
      <c r="B12">
        <v>17</v>
      </c>
      <c r="C12">
        <v>14</v>
      </c>
      <c r="D12" s="1">
        <v>2.7777777777777776E-2</v>
      </c>
    </row>
    <row r="13" spans="1:4" x14ac:dyDescent="0.25">
      <c r="D13" s="1"/>
    </row>
    <row r="14" spans="1:4" x14ac:dyDescent="0.25">
      <c r="A14" t="s">
        <v>31</v>
      </c>
      <c r="B14">
        <v>2211</v>
      </c>
    </row>
    <row r="15" spans="1:4" x14ac:dyDescent="0.25">
      <c r="A15" t="s">
        <v>41</v>
      </c>
      <c r="B15">
        <f>B14-(B16+B17)</f>
        <v>1641</v>
      </c>
    </row>
    <row r="16" spans="1:4" x14ac:dyDescent="0.25">
      <c r="A16" t="s">
        <v>40</v>
      </c>
      <c r="B16">
        <v>446</v>
      </c>
    </row>
    <row r="17" spans="1:2" x14ac:dyDescent="0.25">
      <c r="A17" t="s">
        <v>32</v>
      </c>
      <c r="B17">
        <v>124</v>
      </c>
    </row>
    <row r="19" spans="1:2" x14ac:dyDescent="0.25">
      <c r="A19" t="s">
        <v>199</v>
      </c>
    </row>
    <row r="20" spans="1:2" x14ac:dyDescent="0.25">
      <c r="A20" t="s">
        <v>30</v>
      </c>
    </row>
    <row r="21" spans="1:2" x14ac:dyDescent="0.25">
      <c r="A21" t="s">
        <v>200</v>
      </c>
    </row>
    <row r="22" spans="1:2" x14ac:dyDescent="0.25">
      <c r="A22" t="s">
        <v>201</v>
      </c>
    </row>
    <row r="23" spans="1:2" x14ac:dyDescent="0.25">
      <c r="A23" t="s">
        <v>202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opLeftCell="A7" workbookViewId="0">
      <selection activeCell="A24" sqref="A24"/>
    </sheetView>
  </sheetViews>
  <sheetFormatPr baseColWidth="10" defaultRowHeight="15" x14ac:dyDescent="0.25"/>
  <cols>
    <col min="1" max="1" width="72.7109375" bestFit="1" customWidth="1"/>
    <col min="2" max="2" width="13" customWidth="1"/>
    <col min="3" max="3" width="13.5703125" customWidth="1"/>
    <col min="4" max="4" width="29.140625" bestFit="1" customWidth="1"/>
  </cols>
  <sheetData>
    <row r="1" spans="1:4" x14ac:dyDescent="0.25">
      <c r="A1" s="3" t="s">
        <v>150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19</v>
      </c>
      <c r="B3">
        <v>6483</v>
      </c>
      <c r="C3">
        <v>4688</v>
      </c>
      <c r="D3" s="1">
        <v>5.6250000000000001E-2</v>
      </c>
    </row>
    <row r="4" spans="1:4" x14ac:dyDescent="0.25">
      <c r="A4" t="s">
        <v>47</v>
      </c>
      <c r="B4">
        <v>3058</v>
      </c>
      <c r="C4">
        <v>2243</v>
      </c>
      <c r="D4" s="1">
        <v>6.7361111111111108E-2</v>
      </c>
    </row>
    <row r="5" spans="1:4" x14ac:dyDescent="0.25">
      <c r="A5" t="s">
        <v>49</v>
      </c>
      <c r="B5">
        <v>415</v>
      </c>
      <c r="C5">
        <v>310</v>
      </c>
      <c r="D5" s="1">
        <v>0.11527777777777777</v>
      </c>
    </row>
    <row r="6" spans="1:4" x14ac:dyDescent="0.25">
      <c r="A6" t="s">
        <v>48</v>
      </c>
      <c r="B6">
        <v>396</v>
      </c>
      <c r="C6">
        <v>299</v>
      </c>
      <c r="D6" s="1">
        <v>6.7361111111111108E-2</v>
      </c>
    </row>
    <row r="7" spans="1:4" x14ac:dyDescent="0.25">
      <c r="A7" t="s">
        <v>133</v>
      </c>
      <c r="B7">
        <v>454</v>
      </c>
      <c r="C7">
        <v>357</v>
      </c>
      <c r="D7" s="1">
        <v>6.7361111111111108E-2</v>
      </c>
    </row>
    <row r="8" spans="1:4" x14ac:dyDescent="0.25">
      <c r="A8" t="s">
        <v>50</v>
      </c>
      <c r="B8">
        <v>356</v>
      </c>
      <c r="C8">
        <v>302</v>
      </c>
      <c r="D8" s="1">
        <v>0.13541666666666666</v>
      </c>
    </row>
    <row r="9" spans="1:4" x14ac:dyDescent="0.25">
      <c r="A9" t="s">
        <v>52</v>
      </c>
      <c r="B9">
        <v>97</v>
      </c>
      <c r="C9">
        <v>83</v>
      </c>
      <c r="D9" s="1">
        <v>0.10555555555555556</v>
      </c>
    </row>
    <row r="10" spans="1:4" x14ac:dyDescent="0.25">
      <c r="A10" t="s">
        <v>156</v>
      </c>
      <c r="B10">
        <v>61</v>
      </c>
      <c r="C10">
        <v>48</v>
      </c>
      <c r="D10" s="1">
        <v>3.5416666666666666E-2</v>
      </c>
    </row>
    <row r="11" spans="1:4" x14ac:dyDescent="0.25">
      <c r="A11" t="s">
        <v>51</v>
      </c>
      <c r="B11">
        <v>44</v>
      </c>
      <c r="C11">
        <v>41</v>
      </c>
      <c r="D11" s="1">
        <v>4.5833333333333337E-2</v>
      </c>
    </row>
    <row r="12" spans="1:4" x14ac:dyDescent="0.25">
      <c r="A12" t="s">
        <v>100</v>
      </c>
      <c r="B12">
        <v>59</v>
      </c>
      <c r="C12">
        <v>55</v>
      </c>
      <c r="D12" s="1">
        <v>5.347222222222222E-2</v>
      </c>
    </row>
    <row r="13" spans="1:4" x14ac:dyDescent="0.25">
      <c r="A13" s="6"/>
      <c r="D13" s="1"/>
    </row>
    <row r="14" spans="1:4" x14ac:dyDescent="0.25">
      <c r="A14" t="s">
        <v>31</v>
      </c>
      <c r="B14">
        <v>6483</v>
      </c>
    </row>
    <row r="15" spans="1:4" x14ac:dyDescent="0.25">
      <c r="A15" t="s">
        <v>41</v>
      </c>
      <c r="B15">
        <f>B14-(B16+B17)</f>
        <v>3326</v>
      </c>
    </row>
    <row r="16" spans="1:4" x14ac:dyDescent="0.25">
      <c r="A16" t="s">
        <v>40</v>
      </c>
      <c r="B16">
        <v>2653</v>
      </c>
    </row>
    <row r="17" spans="1:2" x14ac:dyDescent="0.25">
      <c r="A17" t="s">
        <v>32</v>
      </c>
      <c r="B17">
        <v>504</v>
      </c>
    </row>
    <row r="19" spans="1:2" x14ac:dyDescent="0.25">
      <c r="A19" t="s">
        <v>203</v>
      </c>
    </row>
    <row r="20" spans="1:2" x14ac:dyDescent="0.25">
      <c r="A20" t="s">
        <v>30</v>
      </c>
    </row>
    <row r="21" spans="1:2" x14ac:dyDescent="0.25">
      <c r="A21" t="s">
        <v>204</v>
      </c>
    </row>
    <row r="22" spans="1:2" x14ac:dyDescent="0.25">
      <c r="A22" t="s">
        <v>205</v>
      </c>
    </row>
    <row r="23" spans="1:2" x14ac:dyDescent="0.25">
      <c r="A23" t="s">
        <v>206</v>
      </c>
    </row>
  </sheetData>
  <sortState ref="A3:D11">
    <sortCondition descending="1" ref="B3:B1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D35"/>
  <sheetViews>
    <sheetView topLeftCell="A19" workbookViewId="0">
      <selection activeCell="A36" sqref="A36"/>
    </sheetView>
  </sheetViews>
  <sheetFormatPr baseColWidth="10" defaultRowHeight="15" x14ac:dyDescent="0.25"/>
  <cols>
    <col min="1" max="1" width="69.85546875" customWidth="1"/>
    <col min="2" max="2" width="14.5703125" customWidth="1"/>
    <col min="3" max="3" width="13.85546875" customWidth="1"/>
    <col min="4" max="4" width="29.140625" bestFit="1" customWidth="1"/>
  </cols>
  <sheetData>
    <row r="1" spans="1:4" x14ac:dyDescent="0.25">
      <c r="A1" s="3" t="s">
        <v>150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7</v>
      </c>
      <c r="B3">
        <v>9557</v>
      </c>
      <c r="C3">
        <v>5863</v>
      </c>
      <c r="D3" s="1">
        <v>4.3055555555555562E-2</v>
      </c>
    </row>
    <row r="4" spans="1:4" x14ac:dyDescent="0.25">
      <c r="A4" t="s">
        <v>53</v>
      </c>
      <c r="B4">
        <v>3242</v>
      </c>
      <c r="C4">
        <v>2305</v>
      </c>
      <c r="D4" s="1">
        <v>6.25E-2</v>
      </c>
    </row>
    <row r="5" spans="1:4" x14ac:dyDescent="0.25">
      <c r="A5" t="s">
        <v>55</v>
      </c>
      <c r="B5">
        <v>128</v>
      </c>
      <c r="C5">
        <v>118</v>
      </c>
      <c r="D5" s="1">
        <v>5.5555555555555552E-2</v>
      </c>
    </row>
    <row r="6" spans="1:4" x14ac:dyDescent="0.25">
      <c r="A6" t="s">
        <v>54</v>
      </c>
      <c r="B6">
        <v>107</v>
      </c>
      <c r="C6">
        <v>89</v>
      </c>
      <c r="D6" s="1">
        <v>6.6666666666666666E-2</v>
      </c>
    </row>
    <row r="7" spans="1:4" x14ac:dyDescent="0.25">
      <c r="A7" t="s">
        <v>56</v>
      </c>
      <c r="B7">
        <v>156</v>
      </c>
      <c r="C7">
        <v>73</v>
      </c>
      <c r="D7" s="1">
        <v>6.805555555555555E-2</v>
      </c>
    </row>
    <row r="8" spans="1:4" x14ac:dyDescent="0.25">
      <c r="A8" t="s">
        <v>162</v>
      </c>
      <c r="B8">
        <v>48</v>
      </c>
      <c r="C8">
        <v>43</v>
      </c>
      <c r="D8" s="1">
        <v>0.10069444444444443</v>
      </c>
    </row>
    <row r="9" spans="1:4" x14ac:dyDescent="0.25">
      <c r="A9" t="s">
        <v>58</v>
      </c>
      <c r="B9">
        <v>41</v>
      </c>
      <c r="C9">
        <v>28</v>
      </c>
      <c r="D9" s="1">
        <v>2.2916666666666669E-2</v>
      </c>
    </row>
    <row r="10" spans="1:4" x14ac:dyDescent="0.25">
      <c r="A10" t="s">
        <v>59</v>
      </c>
      <c r="B10">
        <v>48</v>
      </c>
      <c r="C10">
        <v>31</v>
      </c>
      <c r="D10" s="1">
        <v>4.7222222222222221E-2</v>
      </c>
    </row>
    <row r="11" spans="1:4" x14ac:dyDescent="0.25">
      <c r="A11" t="s">
        <v>135</v>
      </c>
      <c r="B11">
        <v>465</v>
      </c>
      <c r="C11">
        <v>173</v>
      </c>
      <c r="D11" s="1">
        <v>9.7222222222222224E-3</v>
      </c>
    </row>
    <row r="12" spans="1:4" x14ac:dyDescent="0.25">
      <c r="A12" t="s">
        <v>136</v>
      </c>
      <c r="B12">
        <v>102</v>
      </c>
      <c r="C12">
        <v>61</v>
      </c>
      <c r="D12" s="1">
        <v>6.25E-2</v>
      </c>
    </row>
    <row r="13" spans="1:4" x14ac:dyDescent="0.25">
      <c r="A13" t="s">
        <v>137</v>
      </c>
      <c r="B13">
        <v>145</v>
      </c>
      <c r="C13">
        <v>79</v>
      </c>
      <c r="D13" s="1">
        <v>2.8472222222222222E-2</v>
      </c>
    </row>
    <row r="14" spans="1:4" x14ac:dyDescent="0.25">
      <c r="A14" t="s">
        <v>57</v>
      </c>
      <c r="B14">
        <v>45</v>
      </c>
      <c r="C14">
        <v>39</v>
      </c>
      <c r="D14" s="1">
        <v>3.2638888888888891E-2</v>
      </c>
    </row>
    <row r="15" spans="1:4" x14ac:dyDescent="0.25">
      <c r="A15" t="s">
        <v>157</v>
      </c>
      <c r="B15">
        <v>460</v>
      </c>
      <c r="C15">
        <v>263</v>
      </c>
      <c r="D15" s="1">
        <v>4.9999999999999996E-2</v>
      </c>
    </row>
    <row r="16" spans="1:4" x14ac:dyDescent="0.25">
      <c r="A16" t="s">
        <v>158</v>
      </c>
      <c r="B16">
        <v>329</v>
      </c>
      <c r="C16">
        <v>283</v>
      </c>
      <c r="D16" s="1">
        <v>6.3194444444444442E-2</v>
      </c>
    </row>
    <row r="17" spans="1:4" x14ac:dyDescent="0.25">
      <c r="A17" t="s">
        <v>159</v>
      </c>
      <c r="B17">
        <v>125</v>
      </c>
      <c r="C17">
        <v>83</v>
      </c>
      <c r="D17" s="1">
        <v>8.3333333333333332E-3</v>
      </c>
    </row>
    <row r="18" spans="1:4" x14ac:dyDescent="0.25">
      <c r="A18" t="s">
        <v>134</v>
      </c>
      <c r="B18">
        <v>116</v>
      </c>
      <c r="C18">
        <v>79</v>
      </c>
      <c r="D18" s="1">
        <v>3.8194444444444441E-2</v>
      </c>
    </row>
    <row r="19" spans="1:4" x14ac:dyDescent="0.25">
      <c r="A19" t="s">
        <v>160</v>
      </c>
      <c r="B19">
        <v>57</v>
      </c>
      <c r="C19">
        <v>32</v>
      </c>
      <c r="D19" s="1">
        <v>1.4583333333333332E-2</v>
      </c>
    </row>
    <row r="20" spans="1:4" x14ac:dyDescent="0.25">
      <c r="A20" t="s">
        <v>161</v>
      </c>
      <c r="B20">
        <v>56</v>
      </c>
      <c r="C20">
        <v>23</v>
      </c>
      <c r="D20" s="1">
        <v>3.9583333333333331E-2</v>
      </c>
    </row>
    <row r="21" spans="1:4" x14ac:dyDescent="0.25">
      <c r="A21" t="s">
        <v>163</v>
      </c>
      <c r="B21">
        <v>44</v>
      </c>
      <c r="C21">
        <v>17</v>
      </c>
      <c r="D21" s="1">
        <v>1.5972222222222224E-2</v>
      </c>
    </row>
    <row r="22" spans="1:4" x14ac:dyDescent="0.25">
      <c r="A22" s="6"/>
      <c r="D22" s="1"/>
    </row>
    <row r="23" spans="1:4" x14ac:dyDescent="0.25">
      <c r="A23" t="s">
        <v>31</v>
      </c>
      <c r="B23">
        <v>9557</v>
      </c>
    </row>
    <row r="24" spans="1:4" x14ac:dyDescent="0.25">
      <c r="A24" t="s">
        <v>41</v>
      </c>
      <c r="B24">
        <f>B23-(B25+B26)</f>
        <v>5886</v>
      </c>
    </row>
    <row r="25" spans="1:4" x14ac:dyDescent="0.25">
      <c r="A25" t="s">
        <v>40</v>
      </c>
      <c r="B25">
        <v>2887</v>
      </c>
    </row>
    <row r="26" spans="1:4" x14ac:dyDescent="0.25">
      <c r="A26" t="s">
        <v>32</v>
      </c>
      <c r="B26">
        <v>784</v>
      </c>
    </row>
    <row r="28" spans="1:4" x14ac:dyDescent="0.25">
      <c r="A28" t="s">
        <v>207</v>
      </c>
    </row>
    <row r="29" spans="1:4" x14ac:dyDescent="0.25">
      <c r="A29" t="s">
        <v>30</v>
      </c>
    </row>
    <row r="30" spans="1:4" x14ac:dyDescent="0.25">
      <c r="A30" t="s">
        <v>208</v>
      </c>
    </row>
    <row r="31" spans="1:4" x14ac:dyDescent="0.25">
      <c r="A31" t="s">
        <v>209</v>
      </c>
    </row>
    <row r="32" spans="1:4" x14ac:dyDescent="0.25">
      <c r="A32" t="s">
        <v>210</v>
      </c>
    </row>
    <row r="33" spans="1:1" x14ac:dyDescent="0.25">
      <c r="A33" t="s">
        <v>211</v>
      </c>
    </row>
    <row r="34" spans="1:1" x14ac:dyDescent="0.25">
      <c r="A34" t="s">
        <v>212</v>
      </c>
    </row>
    <row r="35" spans="1:1" x14ac:dyDescent="0.25">
      <c r="A35" t="s">
        <v>213</v>
      </c>
    </row>
  </sheetData>
  <sortState ref="A3:D13">
    <sortCondition descending="1" ref="B3:B13"/>
  </sortState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opLeftCell="A13" workbookViewId="0">
      <selection activeCell="A29" sqref="A29"/>
    </sheetView>
  </sheetViews>
  <sheetFormatPr baseColWidth="10" defaultRowHeight="15" x14ac:dyDescent="0.25"/>
  <cols>
    <col min="1" max="1" width="62.85546875" bestFit="1" customWidth="1"/>
    <col min="2" max="2" width="14.7109375" customWidth="1"/>
    <col min="3" max="3" width="14.42578125" customWidth="1"/>
    <col min="4" max="4" width="29.140625" bestFit="1" customWidth="1"/>
  </cols>
  <sheetData>
    <row r="1" spans="1:4" x14ac:dyDescent="0.25">
      <c r="A1" s="3" t="s">
        <v>150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12</v>
      </c>
      <c r="B3">
        <v>2171</v>
      </c>
      <c r="C3">
        <v>1402</v>
      </c>
      <c r="D3" s="1">
        <v>3.4027777777777775E-2</v>
      </c>
    </row>
    <row r="4" spans="1:4" x14ac:dyDescent="0.25">
      <c r="A4" t="s">
        <v>138</v>
      </c>
      <c r="B4">
        <v>346</v>
      </c>
      <c r="C4">
        <v>271</v>
      </c>
      <c r="D4" s="1">
        <v>3.1944444444444449E-2</v>
      </c>
    </row>
    <row r="5" spans="1:4" x14ac:dyDescent="0.25">
      <c r="A5" t="s">
        <v>164</v>
      </c>
      <c r="B5">
        <v>129</v>
      </c>
      <c r="C5">
        <v>98</v>
      </c>
      <c r="D5" s="1">
        <v>7.6388888888888895E-2</v>
      </c>
    </row>
    <row r="6" spans="1:4" x14ac:dyDescent="0.25">
      <c r="A6" t="s">
        <v>101</v>
      </c>
      <c r="B6">
        <v>76</v>
      </c>
      <c r="C6">
        <v>55</v>
      </c>
      <c r="D6" s="1">
        <v>2.4305555555555556E-2</v>
      </c>
    </row>
    <row r="7" spans="1:4" x14ac:dyDescent="0.25">
      <c r="A7" t="s">
        <v>60</v>
      </c>
      <c r="B7">
        <v>13</v>
      </c>
      <c r="C7">
        <v>6</v>
      </c>
      <c r="D7" s="1">
        <v>2.4305555555555556E-2</v>
      </c>
    </row>
    <row r="8" spans="1:4" x14ac:dyDescent="0.25">
      <c r="A8" t="s">
        <v>165</v>
      </c>
      <c r="B8">
        <v>94</v>
      </c>
      <c r="C8">
        <v>69</v>
      </c>
      <c r="D8" s="1">
        <v>3.8194444444444441E-2</v>
      </c>
    </row>
    <row r="9" spans="1:4" x14ac:dyDescent="0.25">
      <c r="A9" t="s">
        <v>102</v>
      </c>
      <c r="B9">
        <v>55</v>
      </c>
      <c r="C9">
        <v>42</v>
      </c>
      <c r="D9" s="1">
        <v>0.10347222222222223</v>
      </c>
    </row>
    <row r="10" spans="1:4" x14ac:dyDescent="0.25">
      <c r="A10" t="s">
        <v>103</v>
      </c>
      <c r="B10">
        <v>21</v>
      </c>
      <c r="C10">
        <v>16</v>
      </c>
      <c r="D10" s="1">
        <v>7.6388888888888886E-3</v>
      </c>
    </row>
    <row r="11" spans="1:4" x14ac:dyDescent="0.25">
      <c r="A11" t="s">
        <v>166</v>
      </c>
      <c r="B11">
        <v>62</v>
      </c>
      <c r="C11">
        <v>31</v>
      </c>
      <c r="D11" s="1">
        <v>4.4444444444444446E-2</v>
      </c>
    </row>
    <row r="12" spans="1:4" x14ac:dyDescent="0.25">
      <c r="A12" t="s">
        <v>167</v>
      </c>
      <c r="B12">
        <v>25</v>
      </c>
      <c r="C12">
        <v>18</v>
      </c>
      <c r="D12" s="1">
        <v>4.2361111111111106E-2</v>
      </c>
    </row>
    <row r="13" spans="1:4" x14ac:dyDescent="0.25">
      <c r="A13" t="s">
        <v>139</v>
      </c>
      <c r="B13">
        <v>98</v>
      </c>
      <c r="C13">
        <v>79</v>
      </c>
      <c r="D13" s="1">
        <v>4.7222222222222221E-2</v>
      </c>
    </row>
    <row r="14" spans="1:4" x14ac:dyDescent="0.25">
      <c r="A14" t="s">
        <v>104</v>
      </c>
      <c r="B14">
        <v>41</v>
      </c>
      <c r="C14">
        <v>31</v>
      </c>
      <c r="D14" s="1">
        <v>2.7777777777777776E-2</v>
      </c>
    </row>
    <row r="15" spans="1:4" x14ac:dyDescent="0.25">
      <c r="D15" s="1"/>
    </row>
    <row r="17" spans="1:2" x14ac:dyDescent="0.25">
      <c r="A17" t="s">
        <v>31</v>
      </c>
      <c r="B17">
        <v>2171</v>
      </c>
    </row>
    <row r="18" spans="1:2" x14ac:dyDescent="0.25">
      <c r="A18" t="s">
        <v>41</v>
      </c>
      <c r="B18">
        <f>B17-(B19+B20)</f>
        <v>1346</v>
      </c>
    </row>
    <row r="19" spans="1:2" x14ac:dyDescent="0.25">
      <c r="A19" t="s">
        <v>40</v>
      </c>
      <c r="B19">
        <v>655</v>
      </c>
    </row>
    <row r="20" spans="1:2" x14ac:dyDescent="0.25">
      <c r="A20" t="s">
        <v>32</v>
      </c>
      <c r="B20">
        <v>170</v>
      </c>
    </row>
    <row r="22" spans="1:2" x14ac:dyDescent="0.25">
      <c r="A22" t="s">
        <v>214</v>
      </c>
    </row>
    <row r="23" spans="1:2" x14ac:dyDescent="0.25">
      <c r="A23" t="s">
        <v>30</v>
      </c>
    </row>
    <row r="24" spans="1:2" x14ac:dyDescent="0.25">
      <c r="A24" t="s">
        <v>140</v>
      </c>
    </row>
    <row r="25" spans="1:2" x14ac:dyDescent="0.25">
      <c r="A25" t="s">
        <v>215</v>
      </c>
    </row>
    <row r="26" spans="1:2" x14ac:dyDescent="0.25">
      <c r="A26" t="s">
        <v>216</v>
      </c>
    </row>
    <row r="27" spans="1:2" x14ac:dyDescent="0.25">
      <c r="A27" t="s">
        <v>217</v>
      </c>
    </row>
    <row r="28" spans="1:2" x14ac:dyDescent="0.25">
      <c r="A28" t="s">
        <v>218</v>
      </c>
    </row>
  </sheetData>
  <sortState ref="A3:D19">
    <sortCondition descending="1" ref="B3:B19"/>
  </sortState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opLeftCell="A10" workbookViewId="0">
      <selection activeCell="A26" sqref="A26"/>
    </sheetView>
  </sheetViews>
  <sheetFormatPr baseColWidth="10" defaultRowHeight="15" x14ac:dyDescent="0.25"/>
  <cols>
    <col min="1" max="1" width="86" bestFit="1" customWidth="1"/>
    <col min="2" max="2" width="13.5703125" customWidth="1"/>
    <col min="3" max="3" width="13" customWidth="1"/>
    <col min="4" max="4" width="29.140625" bestFit="1" customWidth="1"/>
  </cols>
  <sheetData>
    <row r="1" spans="1:4" x14ac:dyDescent="0.25">
      <c r="A1" s="3" t="s">
        <v>150</v>
      </c>
    </row>
    <row r="2" spans="1:4" ht="12.75" customHeight="1" x14ac:dyDescent="0.25">
      <c r="B2" t="s">
        <v>2</v>
      </c>
      <c r="C2" t="s">
        <v>4</v>
      </c>
      <c r="D2" t="s">
        <v>3</v>
      </c>
    </row>
    <row r="3" spans="1:4" x14ac:dyDescent="0.25">
      <c r="A3" t="s">
        <v>18</v>
      </c>
      <c r="B3">
        <v>945</v>
      </c>
      <c r="C3">
        <v>722</v>
      </c>
      <c r="D3" s="1">
        <v>3.888888888888889E-2</v>
      </c>
    </row>
    <row r="4" spans="1:4" x14ac:dyDescent="0.25">
      <c r="A4" t="s">
        <v>61</v>
      </c>
      <c r="B4">
        <v>97</v>
      </c>
      <c r="C4">
        <v>78</v>
      </c>
      <c r="D4" s="1">
        <v>6.6666666666666666E-2</v>
      </c>
    </row>
    <row r="5" spans="1:4" x14ac:dyDescent="0.25">
      <c r="A5" t="s">
        <v>62</v>
      </c>
      <c r="B5">
        <v>63</v>
      </c>
      <c r="C5">
        <v>51</v>
      </c>
      <c r="D5" s="1">
        <v>6.25E-2</v>
      </c>
    </row>
    <row r="6" spans="1:4" x14ac:dyDescent="0.25">
      <c r="A6" t="s">
        <v>105</v>
      </c>
      <c r="B6">
        <v>36</v>
      </c>
      <c r="C6">
        <v>31</v>
      </c>
      <c r="D6" s="1">
        <v>3.0555555555555555E-2</v>
      </c>
    </row>
    <row r="7" spans="1:4" x14ac:dyDescent="0.25">
      <c r="A7" t="s">
        <v>106</v>
      </c>
      <c r="B7">
        <v>32</v>
      </c>
      <c r="C7">
        <v>29</v>
      </c>
      <c r="D7" s="1">
        <v>9.5138888888888884E-2</v>
      </c>
    </row>
    <row r="8" spans="1:4" x14ac:dyDescent="0.25">
      <c r="A8" t="s">
        <v>141</v>
      </c>
      <c r="B8">
        <v>23</v>
      </c>
      <c r="C8">
        <v>19</v>
      </c>
      <c r="D8" s="1">
        <v>5.4166666666666669E-2</v>
      </c>
    </row>
    <row r="9" spans="1:4" x14ac:dyDescent="0.25">
      <c r="A9" t="s">
        <v>107</v>
      </c>
      <c r="B9">
        <v>20</v>
      </c>
      <c r="C9">
        <v>18</v>
      </c>
      <c r="D9" s="1">
        <v>2.4999999999999998E-2</v>
      </c>
    </row>
    <row r="10" spans="1:4" x14ac:dyDescent="0.25">
      <c r="A10" t="s">
        <v>168</v>
      </c>
      <c r="B10">
        <v>51</v>
      </c>
      <c r="C10">
        <v>47</v>
      </c>
      <c r="D10" s="1">
        <v>3.0555555555555555E-2</v>
      </c>
    </row>
    <row r="11" spans="1:4" x14ac:dyDescent="0.25">
      <c r="A11" t="s">
        <v>169</v>
      </c>
      <c r="B11">
        <v>39</v>
      </c>
      <c r="C11">
        <v>36</v>
      </c>
      <c r="D11" s="1">
        <v>5.2777777777777778E-2</v>
      </c>
    </row>
    <row r="12" spans="1:4" x14ac:dyDescent="0.25">
      <c r="A12" t="s">
        <v>171</v>
      </c>
      <c r="B12">
        <v>15</v>
      </c>
      <c r="C12">
        <v>14</v>
      </c>
      <c r="D12" s="1">
        <v>2.1527777777777781E-2</v>
      </c>
    </row>
    <row r="13" spans="1:4" x14ac:dyDescent="0.25">
      <c r="A13" t="s">
        <v>170</v>
      </c>
      <c r="B13">
        <v>24</v>
      </c>
      <c r="C13">
        <v>22</v>
      </c>
      <c r="D13" s="1">
        <v>2.2916666666666669E-2</v>
      </c>
    </row>
    <row r="14" spans="1:4" x14ac:dyDescent="0.25">
      <c r="A14" s="6"/>
      <c r="D14" s="1"/>
    </row>
    <row r="15" spans="1:4" x14ac:dyDescent="0.25">
      <c r="A15" t="s">
        <v>31</v>
      </c>
      <c r="B15">
        <v>945</v>
      </c>
    </row>
    <row r="16" spans="1:4" x14ac:dyDescent="0.25">
      <c r="A16" t="s">
        <v>41</v>
      </c>
      <c r="B16">
        <f>B15-(B17+B18)</f>
        <v>647</v>
      </c>
    </row>
    <row r="17" spans="1:2" x14ac:dyDescent="0.25">
      <c r="A17" t="s">
        <v>40</v>
      </c>
      <c r="B17">
        <v>206</v>
      </c>
    </row>
    <row r="18" spans="1:2" x14ac:dyDescent="0.25">
      <c r="A18" t="s">
        <v>32</v>
      </c>
      <c r="B18">
        <v>92</v>
      </c>
    </row>
    <row r="20" spans="1:2" x14ac:dyDescent="0.25">
      <c r="A20" t="s">
        <v>219</v>
      </c>
    </row>
    <row r="21" spans="1:2" x14ac:dyDescent="0.25">
      <c r="A21" t="s">
        <v>30</v>
      </c>
    </row>
    <row r="22" spans="1:2" x14ac:dyDescent="0.25">
      <c r="A22" t="s">
        <v>220</v>
      </c>
    </row>
    <row r="23" spans="1:2" x14ac:dyDescent="0.25">
      <c r="A23" t="s">
        <v>221</v>
      </c>
    </row>
    <row r="24" spans="1:2" x14ac:dyDescent="0.25">
      <c r="A24" t="s">
        <v>222</v>
      </c>
    </row>
    <row r="25" spans="1:2" x14ac:dyDescent="0.25">
      <c r="A25" t="s">
        <v>223</v>
      </c>
    </row>
  </sheetData>
  <sortState ref="A3:D17">
    <sortCondition descending="1" ref="B3:B17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aude.catholique.fr</vt:lpstr>
      <vt:lpstr>Ste Marie Reine</vt:lpstr>
      <vt:lpstr>St Roch</vt:lpstr>
      <vt:lpstr>ND en Minervois</vt:lpstr>
      <vt:lpstr>Ste Trinité</vt:lpstr>
      <vt:lpstr>Ste Croix</vt:lpstr>
      <vt:lpstr>ND de la Clape</vt:lpstr>
      <vt:lpstr>St Vincent</vt:lpstr>
      <vt:lpstr>Sts Pierre et Paul</vt:lpstr>
      <vt:lpstr>St Régis</vt:lpstr>
      <vt:lpstr>Ste Thérèse</vt:lpstr>
      <vt:lpstr>St Michel</vt:lpstr>
      <vt:lpstr>St Dominique</vt:lpstr>
      <vt:lpstr>St Jean XXIII</vt:lpstr>
      <vt:lpstr>ND des Monts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communication</dc:creator>
  <cp:lastModifiedBy>communication</cp:lastModifiedBy>
  <cp:lastPrinted>2019-01-16T17:10:15Z</cp:lastPrinted>
  <dcterms:created xsi:type="dcterms:W3CDTF">2018-06-13T08:58:22Z</dcterms:created>
  <dcterms:modified xsi:type="dcterms:W3CDTF">2020-01-06T16:27:06Z</dcterms:modified>
</cp:coreProperties>
</file>