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munication\Desktop\analytics paroisse 12 juin 2018\"/>
    </mc:Choice>
  </mc:AlternateContent>
  <bookViews>
    <workbookView xWindow="0" yWindow="0" windowWidth="20490" windowHeight="7050"/>
  </bookViews>
  <sheets>
    <sheet name="aude.catholique.fr" sheetId="16" r:id="rId1"/>
    <sheet name="Ste Marie Reine" sheetId="1" r:id="rId2"/>
    <sheet name="St Roch" sheetId="2" r:id="rId3"/>
    <sheet name="ND en Minervois" sheetId="4" r:id="rId4"/>
    <sheet name="Ste Trinité" sheetId="5" r:id="rId5"/>
    <sheet name="Ste Croix" sheetId="6" r:id="rId6"/>
    <sheet name="ND de la Clape" sheetId="7" r:id="rId7"/>
    <sheet name="St Vincent" sheetId="8" r:id="rId8"/>
    <sheet name="Sts Pierre et Paul" sheetId="9" r:id="rId9"/>
    <sheet name="St Régis" sheetId="10" r:id="rId10"/>
    <sheet name="Ste Thérèse" sheetId="11" r:id="rId11"/>
    <sheet name="St Michel" sheetId="12" r:id="rId12"/>
    <sheet name="St Dominique" sheetId="13" r:id="rId13"/>
    <sheet name="St Jean XXIII" sheetId="14" r:id="rId14"/>
    <sheet name="ND des Monts" sheetId="15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5" l="1"/>
  <c r="B12" i="15"/>
  <c r="B15" i="14"/>
  <c r="C3" i="14"/>
  <c r="B3" i="14"/>
  <c r="B10" i="13"/>
  <c r="C3" i="13"/>
  <c r="B15" i="12"/>
  <c r="C3" i="12"/>
  <c r="B20" i="11"/>
  <c r="C3" i="11"/>
  <c r="B16" i="10"/>
  <c r="C3" i="10"/>
  <c r="B3" i="10"/>
  <c r="C3" i="9"/>
  <c r="B10" i="9"/>
  <c r="B17" i="8" l="1"/>
  <c r="C3" i="8"/>
  <c r="B3" i="8"/>
  <c r="B15" i="7"/>
  <c r="B14" i="6"/>
  <c r="C3" i="6"/>
  <c r="B3" i="6"/>
  <c r="B9" i="5" l="1"/>
  <c r="C3" i="5"/>
  <c r="C3" i="4"/>
  <c r="C3" i="2"/>
  <c r="B3" i="2"/>
  <c r="B10" i="4"/>
  <c r="B11" i="1"/>
  <c r="B13" i="2"/>
  <c r="C3" i="1"/>
  <c r="C20" i="16"/>
  <c r="C19" i="16"/>
  <c r="C13" i="16"/>
  <c r="C18" i="16"/>
  <c r="C17" i="16"/>
  <c r="C16" i="16"/>
  <c r="C15" i="16"/>
  <c r="B15" i="16"/>
  <c r="C14" i="16"/>
  <c r="B14" i="16"/>
  <c r="C11" i="16"/>
  <c r="B11" i="16"/>
  <c r="C9" i="16"/>
  <c r="C10" i="16"/>
  <c r="C8" i="16"/>
  <c r="B8" i="16" l="1"/>
  <c r="C6" i="16"/>
  <c r="B6" i="16"/>
  <c r="C7" i="16"/>
  <c r="B7" i="16"/>
</calcChain>
</file>

<file path=xl/sharedStrings.xml><?xml version="1.0" encoding="utf-8"?>
<sst xmlns="http://schemas.openxmlformats.org/spreadsheetml/2006/main" count="344" uniqueCount="211">
  <si>
    <t>01/01/2018 au 12/06/2018</t>
  </si>
  <si>
    <t>Page</t>
  </si>
  <si>
    <t>Pages vues</t>
  </si>
  <si>
    <t>Temps moyen passé sur la page</t>
  </si>
  <si>
    <t>Vues uniques</t>
  </si>
  <si>
    <t>/paroisses</t>
  </si>
  <si>
    <t>/paroisses/saint-regis-en-lezignanais</t>
  </si>
  <si>
    <t>/paroisses/notre-dame-de-la-clape</t>
  </si>
  <si>
    <t>/paroisses/saint-michel-en-lauragais</t>
  </si>
  <si>
    <t>/paroisses/sainte-marie-reine-en-pays-de-carcassonne</t>
  </si>
  <si>
    <t>/paroisses/st-jean-xxiii-en-razes</t>
  </si>
  <si>
    <t>/paroisses/saint-roch-en-cabardes</t>
  </si>
  <si>
    <t>/paroisses/st-vincent-en-narbonnais</t>
  </si>
  <si>
    <t>/paroisses/sainte-trinite-en-alaric</t>
  </si>
  <si>
    <t>/paroisses/notre-dame-des-monts-de-la-haute-vallee</t>
  </si>
  <si>
    <t>/paroisses/notre-dame-en-minervois</t>
  </si>
  <si>
    <t>/paroisses/sainte-therese-en-cobieres</t>
  </si>
  <si>
    <t>/paroisses/saint-dominique-en-lauragais</t>
  </si>
  <si>
    <t>/paroisses/saints-pierre-et-paul-des-etangs</t>
  </si>
  <si>
    <t>/paroisses/sainte-croix-en-narbonnais</t>
  </si>
  <si>
    <t>/paroisses/sainte-marie-reine-en-pays-de-carcassonne/agenda-mensuel</t>
  </si>
  <si>
    <t>/paroisses/sainte-marie-reine-en-pays-de-carcassonne/le-secretariat-paroissial</t>
  </si>
  <si>
    <t>/paroisses/sainte-marie-reine-en-pays-de-carcassonne/rameaux-et-semaine-sainte</t>
  </si>
  <si>
    <t>/paroisses/sainte-marie-reine-en-pays-de-carcassonne/mosaique-paques-2018</t>
  </si>
  <si>
    <t>/page/paroisse-sainte-marie-reine-en-pays-de-carcassonne</t>
  </si>
  <si>
    <t xml:space="preserve">pic de fréquentation : </t>
  </si>
  <si>
    <t>28 février 58 pages vues</t>
  </si>
  <si>
    <t>/paroisses/saint-roch-en-cabardes/horaires-de-messes-et-temps-de-priere</t>
  </si>
  <si>
    <t>/paroisses/saint-roch-en-cabardes/secretariat-paroissial</t>
  </si>
  <si>
    <t>/paroisses/saint-roch-en-cabardes/infos</t>
  </si>
  <si>
    <t>/paroisses/saint-roch-en-cabardes/evenements</t>
  </si>
  <si>
    <t>/paroisses/saint-roch-en-cabardes/sacrements</t>
  </si>
  <si>
    <t>/paroisses/saint-roch-en-cabardes/dimanche-autrement</t>
  </si>
  <si>
    <t>/paroisses/saint-roch-en-cabardes/secours-catholique</t>
  </si>
  <si>
    <t>par jour, en moyenne entre 3 et 45 vues sur la page</t>
  </si>
  <si>
    <t>par jour, en moyenne entre 4 et 35 pages vues</t>
  </si>
  <si>
    <t>pic de fréquentation :</t>
  </si>
  <si>
    <t>3 janvier 76 pages vues</t>
  </si>
  <si>
    <t>11 février 69 pages vues</t>
  </si>
  <si>
    <t>24 mars 64 pages vues</t>
  </si>
  <si>
    <t>29 mars 53 pages vues</t>
  </si>
  <si>
    <t>14 avril 44 pages vues</t>
  </si>
  <si>
    <t xml:space="preserve">nombre total de pages vues </t>
  </si>
  <si>
    <t xml:space="preserve">trafic sur tablette </t>
  </si>
  <si>
    <t>Nombre d'utilisateurs</t>
  </si>
  <si>
    <t>total</t>
  </si>
  <si>
    <t>utilisateurs</t>
  </si>
  <si>
    <t>nouveaux utilisateurs</t>
  </si>
  <si>
    <t>ordinateurs</t>
  </si>
  <si>
    <t>mobile</t>
  </si>
  <si>
    <t>tablette</t>
  </si>
  <si>
    <t>trafic sur mobile</t>
  </si>
  <si>
    <t>trafic sur ordinateur</t>
  </si>
  <si>
    <t>/paroisses/notre-dame-en-minervois/messes-dominicales</t>
  </si>
  <si>
    <t>/paroisses/notre-dame-en-minervois/accueil</t>
  </si>
  <si>
    <t>/paroisses/notre-dame-en-minervois/fetes-et-processions</t>
  </si>
  <si>
    <t>10 février 10 pages vues</t>
  </si>
  <si>
    <t>23 mars 24 pages vues</t>
  </si>
  <si>
    <t>29 mars 25 pages vues</t>
  </si>
  <si>
    <t>31 mars 26 pages vues</t>
  </si>
  <si>
    <t>10 juin 34 pages vues</t>
  </si>
  <si>
    <t>par jour, en moyenne entre 1 et 34 pages vues</t>
  </si>
  <si>
    <t>/paroisses/sainte-trinite-en-alaric/messes-et-celebrations</t>
  </si>
  <si>
    <t>/paroisses/sainte-trinite-en-alaric/le-secretariat-paroissial</t>
  </si>
  <si>
    <t>par jour, en moyenne entre 2 et 20 pages vues</t>
  </si>
  <si>
    <t>24 mars 71 pages vues</t>
  </si>
  <si>
    <t>25 mars 97 pages vues</t>
  </si>
  <si>
    <t>28 mars 41 pages vues</t>
  </si>
  <si>
    <t>11 juin 31 pages vues</t>
  </si>
  <si>
    <t>/paroisses/sainte-croix-en-narbonnais/messes</t>
  </si>
  <si>
    <t>/paroisses/sainte-croix-en-narbonnais/agenda-informations</t>
  </si>
  <si>
    <t>/paroisses/sainte-croix-en-narbonnais/bulletin-paroissial-le-pont</t>
  </si>
  <si>
    <t>/paroisses/sainte-croix-en-narbonnais/secretariat-paroissial-et-notariat</t>
  </si>
  <si>
    <t>/paroisses/sainte-croix-en-narbonnais/concerts-dorgue-saison-2017</t>
  </si>
  <si>
    <t>/paroisses/sainte-croix-en-narbonnais/pole-sante-aumonerie-services-messes</t>
  </si>
  <si>
    <t>/paroisses/sainte-croix-en-narbonnais/catechese-et-aumonerie-1</t>
  </si>
  <si>
    <t>par jour, en moyenne entre 7 et 58 pages vues</t>
  </si>
  <si>
    <t>2 février 75 pages vues</t>
  </si>
  <si>
    <t>25 mars 89 pages vues</t>
  </si>
  <si>
    <t>31 mars 126 pages vues</t>
  </si>
  <si>
    <t>7 avril 74 pages vues</t>
  </si>
  <si>
    <t>9 mai 127 pages vues</t>
  </si>
  <si>
    <t>/paroisses/notre-dame-de-la-clape/horaires-des-messes-et-celebrations</t>
  </si>
  <si>
    <t>/paroisses/notre-dame-de-la-/actualites</t>
  </si>
  <si>
    <t>/paroisses/notre-dame-de-la-clape/secretariat</t>
  </si>
  <si>
    <t>/paroisses/notre-dame-de-la-clape/les-equipes</t>
  </si>
  <si>
    <t>/paroisses/notre-dame-de-la-clape/catechese</t>
  </si>
  <si>
    <t>/paroisses/notre-dame-de-la-clape/noel-2017</t>
  </si>
  <si>
    <t>/paroisses/notre-dame-de-la-clape/celebrer-la-foi</t>
  </si>
  <si>
    <t>/paroisses/notre-dame-de-la-clape/pastorale-du-tourisme</t>
  </si>
  <si>
    <t>/paroisses/notre-dame-de-la-clape/semaine-sainte</t>
  </si>
  <si>
    <t>par jour, en moyenne entre 5 et 70 pages vues</t>
  </si>
  <si>
    <t>13 février 139 pages vues</t>
  </si>
  <si>
    <t>15 février 143 pages vues</t>
  </si>
  <si>
    <t>28 février 288 pages vues</t>
  </si>
  <si>
    <t>/paroisses/st-vincent-en-narbonnais/le-secretariat-paroissial</t>
  </si>
  <si>
    <t>/paroisses/st-vincent-en-narbonnais/chapelle-du-somail</t>
  </si>
  <si>
    <t>/paroisses/st-vincent-en-narbonnais/horaires-du-mois-davril</t>
  </si>
  <si>
    <t>/paroisses/st-vincent-en-narbonnais/horaires-du-mois-de-mars</t>
  </si>
  <si>
    <t>/paroisses/st-vincent-en-narbonnais/information</t>
  </si>
  <si>
    <t>/paroisses/st-vincent-en-narbonnais/horaires-du-mois-de-fevrier</t>
  </si>
  <si>
    <t>/paroisses/st-vincent-en-narbonnais/horaires-de-janvier</t>
  </si>
  <si>
    <t>/paroisses/st-vincent-en-narbonnais/horaires-du-mois-de-mai</t>
  </si>
  <si>
    <t>/paroisses/st-vincent-en-narbonnais/rameaux</t>
  </si>
  <si>
    <t>/paroisses/st-vincent-en-narbonnais/horaires-du-mois-de-juin-2018</t>
  </si>
  <si>
    <t>/paroisses/st-vincent-en-narbonnais/pentecote</t>
  </si>
  <si>
    <t>par jour, en moyenne entre 1 et 35 pages vues</t>
  </si>
  <si>
    <t>31 janvier 178 pages vues</t>
  </si>
  <si>
    <t>26 mars 66 pages vues</t>
  </si>
  <si>
    <t>31 mars 53 pages vues</t>
  </si>
  <si>
    <t>27 mai 56 pages vues</t>
  </si>
  <si>
    <t>/paroisses/saints-pierre-et-paul-des-etangs/horaires-des-messes</t>
  </si>
  <si>
    <t>/paroisses/saints-pierre-et-paul-des-etangs/equipe-sacerdotale-1</t>
  </si>
  <si>
    <t>/paroisses/saints-pierre-et-paul-des-etangs/notre-semaine-sainte</t>
  </si>
  <si>
    <t>/paroisses/saints-pierre-et-paul-des-etangs/bulletin-paroissial-ndeg-205-janvier-fevrier-2018</t>
  </si>
  <si>
    <t>par jour, en moyenne entre 1 et 19 pages vues</t>
  </si>
  <si>
    <t>11 janvier 32 pages vues</t>
  </si>
  <si>
    <t>7 mars 41 pages vues</t>
  </si>
  <si>
    <t>25 mars 31 pages vues</t>
  </si>
  <si>
    <t>31 mars 34 pages vues</t>
  </si>
  <si>
    <t>3 mai 30 pages vues</t>
  </si>
  <si>
    <t>/paroisses/saint-regis-en-lezignanais/une-lanterne</t>
  </si>
  <si>
    <t>/paroisses/saint-regis-en-lezignanais/annonces-et-evenements</t>
  </si>
  <si>
    <t>/paroisses/saint-regis-en-lezignanais/horaires-des-celebrations</t>
  </si>
  <si>
    <t>/paroisses/saint-regis-en-lezignanais/actualites-annonces</t>
  </si>
  <si>
    <t>/paroisses/saint-regis-en-lezignanais/secretariat-paroissial</t>
  </si>
  <si>
    <t>/paroisses/saint-regis-en-lezignanais/responsabilites-paroissiales</t>
  </si>
  <si>
    <t>/paroisses/saint-regis-en-lezignanais/organisation-paroissiale-carte-des-communautes-chretiennes-de-base-ccb</t>
  </si>
  <si>
    <t>/paroisses/saint-regis-en-lezignanais/catechese-catechumenat-aumonerie-eveil-a-la-foi</t>
  </si>
  <si>
    <t>/paroisses/saint-regis-en-lezignanais/secours-catholique</t>
  </si>
  <si>
    <t>/paroisses/saint-regis-en-lezignanais/pastorale-du-tourisme</t>
  </si>
  <si>
    <t>par jour, en moyenne entre 8 et 80 pages vues</t>
  </si>
  <si>
    <t>25 janvier 160 pages vues</t>
  </si>
  <si>
    <t>10 février 185 pages vues</t>
  </si>
  <si>
    <t>8 mars 217 pages vues</t>
  </si>
  <si>
    <t>18 mars 169 pages vues</t>
  </si>
  <si>
    <t>/paroisses/sainte-therese-en-cobieres/horaires-des-messes-et-celebrations-1</t>
  </si>
  <si>
    <t>/paroisses/sainte-therese-en-cobieres/retrospective-de-toute-lannee-liturgique-precedente/retrospective-année-2018</t>
  </si>
  <si>
    <t>/paroisses/sainte-therese-en-cobieres/retrospective-de-toute-lannee-liturgique-precedente/</t>
  </si>
  <si>
    <t>/paroisses/sainte-therese-en-cobieres/secretariat-paroissial-1</t>
  </si>
  <si>
    <t>/paroisses/sainte-therese-en-cobieres/les-horaires-des-messes-et-celebrations</t>
  </si>
  <si>
    <t>/paroisses/sainte-therese-en-cobieres/organisation-paroissiale-carte-des-communautes-chretiennes</t>
  </si>
  <si>
    <t>/paroisses/sainte-therese-en-cobieres/pastorale-du-tourisme-patrimoine-religieux-de-la-paroisse</t>
  </si>
  <si>
    <t>/paroisses/sainte-therese-en-cobieres/responsabilites-paroissiales</t>
  </si>
  <si>
    <t>/paroisses/sainte-therese-en-cobieres/horaires-des-messes-et-celebrations/careme-chemin-de-reconcialiation</t>
  </si>
  <si>
    <t>/paroisses/sainte-therese-en-cobieres/mariage</t>
  </si>
  <si>
    <t>/paroisses/sainte-therese-en-cobieres/catechese-aumonerie</t>
  </si>
  <si>
    <t>/paroisses/sainte-therese-en-cobieres/pastorale-du-tourisme-patrimoine-religieux-de-la-paroisse/communaute-st-victor</t>
  </si>
  <si>
    <t>/paroisses/sainte-therese-en-cobieres/pastorale-du-tourisme-patrimoine-religieux-de-la-paroisse/communaute-de-la-berre</t>
  </si>
  <si>
    <t>/paroisses/sainte-therese-en-cobieres/pastorale-du-tourisme-patrimoine-religieux-de-la-paroisse/communaute-de-lorbieu</t>
  </si>
  <si>
    <t>par jour, en moyenne entre 2 et 72 pages vues</t>
  </si>
  <si>
    <t>26 janvier 193 pages vues</t>
  </si>
  <si>
    <t>26 avril 110 pages vues</t>
  </si>
  <si>
    <t>28 février 224 pages vues</t>
  </si>
  <si>
    <t>/paroisses/saint-michel-en-lauragais/messes-du-mois-de-decembre-2017</t>
  </si>
  <si>
    <t>/paroisses/saint-michel-en-lauragais/messes</t>
  </si>
  <si>
    <t>/paroisses/saint-michel-en-lauragais/accueil-paroisse</t>
  </si>
  <si>
    <t>/paroisses/saint-michel-en-lauragais/messes-du-mois-de-janvier-2018</t>
  </si>
  <si>
    <t>/paroisses/saint-michel-en-lauragais/guide-paroissial</t>
  </si>
  <si>
    <t>/paroisses/saint-michel-en-lauragais/messes-de-noel-2017</t>
  </si>
  <si>
    <t>/paroisses/saint-michel-en-lauragais/messes-du-mois-davril-2018</t>
  </si>
  <si>
    <t>/paroisses/saint-michel-en-lauragais/messes-du-mois-de-mai-2018</t>
  </si>
  <si>
    <t>/paroisses/saint-michel-en-lauragais/concerts</t>
  </si>
  <si>
    <t>par jour, en moyenne entre 7 et 60 pages vues</t>
  </si>
  <si>
    <t>10 janvier 68 pages vues</t>
  </si>
  <si>
    <t>25 mars 79 pages vues</t>
  </si>
  <si>
    <t>30 mars 126 pages vues</t>
  </si>
  <si>
    <t>9 mai 103 pages vues</t>
  </si>
  <si>
    <t>2 juin 161 pages vues</t>
  </si>
  <si>
    <t>5 juin 119 pages vues</t>
  </si>
  <si>
    <t>/paroisses/saint-dominique-en-lauragais/horaires-des-messes-et-celebrations</t>
  </si>
  <si>
    <t>/paroisses/saint-dominique-en-lauragais/secretariat-paroissial</t>
  </si>
  <si>
    <t>/paroisses/saint-dominique-en-lauragais/conferences-sur-la-bioethique-dans-notre-diocese</t>
  </si>
  <si>
    <t>/paroisses/saint-dominique-en-lauragais/rencontres-de-careme-sur-les-territoires-du-lauragais-paroisses-st-michel-et-st-dominique</t>
  </si>
  <si>
    <t>par jour, en moyenne entre 3 et 25 pages vues</t>
  </si>
  <si>
    <t>16 janvier 40 pages vues</t>
  </si>
  <si>
    <t>26 mars 70 pages vues</t>
  </si>
  <si>
    <t>/paroisses/st-jean-xxiii-en-razes/horaires-des-messes</t>
  </si>
  <si>
    <t>/paroisses/st-jean-xxiii-en-razes/le-secretariar</t>
  </si>
  <si>
    <t>/paroisses/st-jean-xxiii-en-razes/evenements-prochains</t>
  </si>
  <si>
    <t>/paroisses/st-jean-xxiii-en-razes/organisation-paroissiale</t>
  </si>
  <si>
    <t>/paroisses/st-jean-xxiii-en-razes/retroviseur</t>
  </si>
  <si>
    <t>/paroisses/st-jean-xxiii-en-razes/prieres-chretiennes</t>
  </si>
  <si>
    <t>/paroisses/st-jean-xxiii-en-razes/pastorale-jeunesse</t>
  </si>
  <si>
    <t>/paroisses/st-jean-xxiii-en-razes/pastorale-de-la-sante</t>
  </si>
  <si>
    <t>/paroisses/st-jean-xxiii-en-razes/planning-divers</t>
  </si>
  <si>
    <t>par jour, en moyenne entre 3 et 46 pages vues</t>
  </si>
  <si>
    <t>22 janvier 70 pages vues</t>
  </si>
  <si>
    <t>24 mars 81 pages vues</t>
  </si>
  <si>
    <t>25 mars 93 pages vues</t>
  </si>
  <si>
    <t>31 mars 122 pages vues</t>
  </si>
  <si>
    <t>10 mai 73 pages vues</t>
  </si>
  <si>
    <t>/paroisses/notre-dame-des-monts-de-la-haute-vallee/horaires-des-messes-dominicales</t>
  </si>
  <si>
    <t>/paroisses/notre-dame-des-monts-de-la-haute-vallee/adresses-utiles</t>
  </si>
  <si>
    <t>/paroisses/notre-dame-des-monts-de-la-haute-vallee/actualites</t>
  </si>
  <si>
    <t>/paroisses/notre-dame-des-monts-de-la-haute-vallee/tourisme-et-culture</t>
  </si>
  <si>
    <t>/paroisses/notre-dame-des-monts-de-la-haute-vallee/solidarite-pause-accueil</t>
  </si>
  <si>
    <t>/paroisses/notre-dame-des-monts-de-la-haute-vallee/catechese</t>
  </si>
  <si>
    <t>par jour, en moyenne entre 2 et 25 pages vues</t>
  </si>
  <si>
    <t>10 janvier 37 pages vues</t>
  </si>
  <si>
    <t>22 janvier 33 pages vues</t>
  </si>
  <si>
    <t>27 février 30 pages vues</t>
  </si>
  <si>
    <t>17 mars 30 pages vues</t>
  </si>
  <si>
    <t>24 mai 35 pages vues</t>
  </si>
  <si>
    <t>/ (accueil)</t>
  </si>
  <si>
    <t>/actualites</t>
  </si>
  <si>
    <t>total toutes pages confondues</t>
  </si>
  <si>
    <t>14 février 49 pages vues</t>
  </si>
  <si>
    <t xml:space="preserve">24 mars 143 pages vues </t>
  </si>
  <si>
    <t>31 mars 143 pages vues</t>
  </si>
  <si>
    <t>3 mars 223 pages vues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</si>
</sst>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0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16" workbookViewId="0">
      <selection activeCell="A5" sqref="A5"/>
    </sheetView>
  </sheetViews>
  <sheetFormatPr baseColWidth="10" defaultRowHeight="15" x14ac:dyDescent="0.25"/>
  <cols>
    <col min="1" max="1" width="50.85546875" bestFit="1" customWidth="1"/>
    <col min="2" max="2" width="11" bestFit="1" customWidth="1"/>
    <col min="3" max="3" width="20.28515625" bestFit="1" customWidth="1"/>
    <col min="4" max="4" width="29.5703125" customWidth="1"/>
  </cols>
  <sheetData>
    <row r="1" spans="1:4" x14ac:dyDescent="0.25">
      <c r="A1" s="1" t="s">
        <v>0</v>
      </c>
    </row>
    <row r="4" spans="1:4" x14ac:dyDescent="0.25">
      <c r="A4" t="s">
        <v>1</v>
      </c>
      <c r="B4" t="s">
        <v>2</v>
      </c>
      <c r="C4" t="s">
        <v>4</v>
      </c>
    </row>
    <row r="5" spans="1:4" x14ac:dyDescent="0.25">
      <c r="A5" t="s">
        <v>204</v>
      </c>
      <c r="B5">
        <v>13753</v>
      </c>
      <c r="C5">
        <v>8114</v>
      </c>
      <c r="D5" s="2"/>
    </row>
    <row r="6" spans="1:4" x14ac:dyDescent="0.25">
      <c r="A6" t="s">
        <v>5</v>
      </c>
      <c r="B6">
        <f>2632+41160</f>
        <v>43792</v>
      </c>
      <c r="C6">
        <f>1595+25414</f>
        <v>27009</v>
      </c>
      <c r="D6" s="2"/>
    </row>
    <row r="7" spans="1:4" x14ac:dyDescent="0.25">
      <c r="A7" t="s">
        <v>6</v>
      </c>
      <c r="B7">
        <f>2425+4827</f>
        <v>7252</v>
      </c>
      <c r="C7">
        <f>943+2302</f>
        <v>3245</v>
      </c>
      <c r="D7" s="2"/>
    </row>
    <row r="8" spans="1:4" x14ac:dyDescent="0.25">
      <c r="A8" t="s">
        <v>19</v>
      </c>
      <c r="B8">
        <f>1712+2909</f>
        <v>4621</v>
      </c>
      <c r="C8">
        <f>910+2194</f>
        <v>3104</v>
      </c>
      <c r="D8" s="2"/>
    </row>
    <row r="9" spans="1:4" x14ac:dyDescent="0.25">
      <c r="A9" t="s">
        <v>8</v>
      </c>
      <c r="B9">
        <v>4337</v>
      </c>
      <c r="C9">
        <f>899+1891</f>
        <v>2790</v>
      </c>
      <c r="D9" s="2"/>
    </row>
    <row r="10" spans="1:4" x14ac:dyDescent="0.25">
      <c r="A10" t="s">
        <v>7</v>
      </c>
      <c r="B10">
        <v>4073</v>
      </c>
      <c r="C10">
        <f>809+1482</f>
        <v>2291</v>
      </c>
      <c r="D10" s="2"/>
    </row>
    <row r="11" spans="1:4" x14ac:dyDescent="0.25">
      <c r="A11" t="s">
        <v>10</v>
      </c>
      <c r="B11">
        <f>1009+2688</f>
        <v>3697</v>
      </c>
      <c r="C11">
        <f>530+2084</f>
        <v>2614</v>
      </c>
      <c r="D11" s="2"/>
    </row>
    <row r="12" spans="1:4" x14ac:dyDescent="0.25">
      <c r="A12" t="s">
        <v>9</v>
      </c>
      <c r="B12">
        <v>3339</v>
      </c>
      <c r="C12">
        <v>2436</v>
      </c>
      <c r="D12" s="2"/>
    </row>
    <row r="13" spans="1:4" x14ac:dyDescent="0.25">
      <c r="A13" t="s">
        <v>16</v>
      </c>
      <c r="B13">
        <v>2655</v>
      </c>
      <c r="C13">
        <f>360+920</f>
        <v>1280</v>
      </c>
      <c r="D13" s="2"/>
    </row>
    <row r="14" spans="1:4" x14ac:dyDescent="0.25">
      <c r="A14" t="s">
        <v>11</v>
      </c>
      <c r="B14">
        <f>986+1596</f>
        <v>2582</v>
      </c>
      <c r="C14">
        <f>571+1260</f>
        <v>1831</v>
      </c>
      <c r="D14" s="2"/>
    </row>
    <row r="15" spans="1:4" x14ac:dyDescent="0.25">
      <c r="A15" t="s">
        <v>12</v>
      </c>
      <c r="B15">
        <f>869+930</f>
        <v>1799</v>
      </c>
      <c r="C15">
        <f>417+600</f>
        <v>1017</v>
      </c>
      <c r="D15" s="2"/>
    </row>
    <row r="16" spans="1:4" x14ac:dyDescent="0.25">
      <c r="A16" t="s">
        <v>13</v>
      </c>
      <c r="B16">
        <v>1586</v>
      </c>
      <c r="C16">
        <f>509+557</f>
        <v>1066</v>
      </c>
      <c r="D16" s="2"/>
    </row>
    <row r="17" spans="1:4" x14ac:dyDescent="0.25">
      <c r="A17" t="s">
        <v>14</v>
      </c>
      <c r="B17">
        <v>1583</v>
      </c>
      <c r="C17">
        <f>454+601</f>
        <v>1055</v>
      </c>
      <c r="D17" s="2"/>
    </row>
    <row r="18" spans="1:4" x14ac:dyDescent="0.25">
      <c r="A18" t="s">
        <v>15</v>
      </c>
      <c r="B18">
        <v>1541</v>
      </c>
      <c r="C18">
        <f>491+471</f>
        <v>962</v>
      </c>
      <c r="D18" s="2"/>
    </row>
    <row r="19" spans="1:4" x14ac:dyDescent="0.25">
      <c r="A19" t="s">
        <v>17</v>
      </c>
      <c r="B19">
        <v>1336</v>
      </c>
      <c r="C19">
        <f>396+511</f>
        <v>907</v>
      </c>
      <c r="D19" s="2"/>
    </row>
    <row r="20" spans="1:4" x14ac:dyDescent="0.25">
      <c r="A20" t="s">
        <v>18</v>
      </c>
      <c r="B20">
        <v>1204</v>
      </c>
      <c r="C20">
        <f>295+545</f>
        <v>840</v>
      </c>
      <c r="D20" s="2"/>
    </row>
    <row r="21" spans="1:4" x14ac:dyDescent="0.25">
      <c r="A21" t="s">
        <v>205</v>
      </c>
      <c r="B21">
        <v>16377</v>
      </c>
      <c r="C21">
        <v>13636</v>
      </c>
    </row>
    <row r="23" spans="1:4" x14ac:dyDescent="0.25">
      <c r="A23" t="s">
        <v>206</v>
      </c>
      <c r="B23">
        <v>100952</v>
      </c>
      <c r="C23">
        <v>69180</v>
      </c>
      <c r="D23" s="2"/>
    </row>
    <row r="24" spans="1:4" x14ac:dyDescent="0.25">
      <c r="D24" s="2"/>
    </row>
    <row r="25" spans="1:4" x14ac:dyDescent="0.25">
      <c r="A25" t="s">
        <v>44</v>
      </c>
      <c r="B25" t="s">
        <v>46</v>
      </c>
      <c r="C25" t="s">
        <v>47</v>
      </c>
    </row>
    <row r="26" spans="1:4" x14ac:dyDescent="0.25">
      <c r="A26" t="s">
        <v>45</v>
      </c>
      <c r="B26">
        <v>16183</v>
      </c>
      <c r="C26">
        <v>15611</v>
      </c>
    </row>
    <row r="27" spans="1:4" x14ac:dyDescent="0.25">
      <c r="A27" t="s">
        <v>48</v>
      </c>
      <c r="B27">
        <v>8707</v>
      </c>
      <c r="C27">
        <v>8356</v>
      </c>
    </row>
    <row r="28" spans="1:4" x14ac:dyDescent="0.25">
      <c r="A28" t="s">
        <v>49</v>
      </c>
      <c r="B28">
        <v>5989</v>
      </c>
      <c r="C28">
        <v>5856</v>
      </c>
    </row>
    <row r="29" spans="1:4" x14ac:dyDescent="0.25">
      <c r="A29" t="s">
        <v>50</v>
      </c>
      <c r="B29">
        <v>1445</v>
      </c>
      <c r="C29">
        <v>1399</v>
      </c>
    </row>
  </sheetData>
  <sortState ref="A7:C20">
    <sortCondition descending="1" ref="B7:B20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10" workbookViewId="0">
      <selection activeCell="A25" sqref="A25"/>
    </sheetView>
  </sheetViews>
  <sheetFormatPr baseColWidth="10" defaultRowHeight="15" x14ac:dyDescent="0.25"/>
  <cols>
    <col min="1" max="1" width="67.7109375" customWidth="1"/>
    <col min="2" max="2" width="14.5703125" customWidth="1"/>
    <col min="3" max="3" width="14" customWidth="1"/>
    <col min="4" max="4" width="29.140625" bestFit="1" customWidth="1"/>
  </cols>
  <sheetData>
    <row r="1" spans="1:4" x14ac:dyDescent="0.25">
      <c r="A1" s="1" t="s">
        <v>0</v>
      </c>
    </row>
    <row r="2" spans="1:4" x14ac:dyDescent="0.25">
      <c r="B2" t="s">
        <v>2</v>
      </c>
      <c r="C2" t="s">
        <v>4</v>
      </c>
      <c r="D2" t="s">
        <v>3</v>
      </c>
    </row>
    <row r="3" spans="1:4" x14ac:dyDescent="0.25">
      <c r="A3" t="s">
        <v>6</v>
      </c>
      <c r="B3">
        <f>2425+4827</f>
        <v>7252</v>
      </c>
      <c r="C3">
        <f>943+2302</f>
        <v>3245</v>
      </c>
      <c r="D3" s="2">
        <v>2.013888888888889E-2</v>
      </c>
    </row>
    <row r="4" spans="1:4" x14ac:dyDescent="0.25">
      <c r="A4" t="s">
        <v>121</v>
      </c>
      <c r="B4">
        <v>1039</v>
      </c>
      <c r="C4">
        <v>531</v>
      </c>
      <c r="D4" s="2">
        <v>5.347222222222222E-2</v>
      </c>
    </row>
    <row r="5" spans="1:4" x14ac:dyDescent="0.25">
      <c r="A5" t="s">
        <v>122</v>
      </c>
      <c r="B5">
        <v>719</v>
      </c>
      <c r="C5">
        <v>309</v>
      </c>
      <c r="D5" s="2">
        <v>3.125E-2</v>
      </c>
    </row>
    <row r="6" spans="1:4" x14ac:dyDescent="0.25">
      <c r="A6" t="s">
        <v>123</v>
      </c>
      <c r="B6">
        <v>699</v>
      </c>
      <c r="C6">
        <v>346</v>
      </c>
      <c r="D6" s="2">
        <v>3.6805555555555557E-2</v>
      </c>
    </row>
    <row r="7" spans="1:4" x14ac:dyDescent="0.25">
      <c r="A7" t="s">
        <v>124</v>
      </c>
      <c r="B7">
        <v>332</v>
      </c>
      <c r="C7">
        <v>127</v>
      </c>
      <c r="D7" s="2">
        <v>1.6666666666666666E-2</v>
      </c>
    </row>
    <row r="8" spans="1:4" x14ac:dyDescent="0.25">
      <c r="A8" t="s">
        <v>125</v>
      </c>
      <c r="B8">
        <v>315</v>
      </c>
      <c r="C8">
        <v>217</v>
      </c>
      <c r="D8" s="2">
        <v>3.7499999999999999E-2</v>
      </c>
    </row>
    <row r="9" spans="1:4" x14ac:dyDescent="0.25">
      <c r="A9" t="s">
        <v>126</v>
      </c>
      <c r="B9">
        <v>265</v>
      </c>
      <c r="C9">
        <v>95</v>
      </c>
      <c r="D9" s="2">
        <v>1.8749999999999999E-2</v>
      </c>
    </row>
    <row r="10" spans="1:4" x14ac:dyDescent="0.25">
      <c r="A10" t="s">
        <v>127</v>
      </c>
      <c r="B10">
        <v>218</v>
      </c>
      <c r="C10">
        <v>108</v>
      </c>
      <c r="D10" s="2">
        <v>3.4027777777777775E-2</v>
      </c>
    </row>
    <row r="11" spans="1:4" x14ac:dyDescent="0.25">
      <c r="A11" t="s">
        <v>128</v>
      </c>
      <c r="B11">
        <v>142</v>
      </c>
      <c r="C11">
        <v>62</v>
      </c>
      <c r="D11" s="2">
        <v>1.3888888888888888E-2</v>
      </c>
    </row>
    <row r="12" spans="1:4" x14ac:dyDescent="0.25">
      <c r="A12" t="s">
        <v>129</v>
      </c>
      <c r="B12">
        <v>129</v>
      </c>
      <c r="C12">
        <v>57</v>
      </c>
      <c r="D12" s="2">
        <v>2.0833333333333332E-2</v>
      </c>
    </row>
    <row r="13" spans="1:4" x14ac:dyDescent="0.25">
      <c r="A13" t="s">
        <v>130</v>
      </c>
      <c r="B13">
        <v>84</v>
      </c>
      <c r="C13">
        <v>58</v>
      </c>
      <c r="D13" s="2">
        <v>2.013888888888889E-2</v>
      </c>
    </row>
    <row r="15" spans="1:4" x14ac:dyDescent="0.25">
      <c r="A15" t="s">
        <v>42</v>
      </c>
      <c r="B15">
        <v>7252</v>
      </c>
    </row>
    <row r="16" spans="1:4" x14ac:dyDescent="0.25">
      <c r="A16" t="s">
        <v>52</v>
      </c>
      <c r="B16">
        <f>B15-(B17+B18)</f>
        <v>6575</v>
      </c>
    </row>
    <row r="17" spans="1:2" x14ac:dyDescent="0.25">
      <c r="A17" t="s">
        <v>51</v>
      </c>
      <c r="B17">
        <v>321</v>
      </c>
    </row>
    <row r="18" spans="1:2" x14ac:dyDescent="0.25">
      <c r="A18" t="s">
        <v>43</v>
      </c>
      <c r="B18">
        <v>356</v>
      </c>
    </row>
    <row r="20" spans="1:2" x14ac:dyDescent="0.25">
      <c r="A20" t="s">
        <v>131</v>
      </c>
    </row>
    <row r="21" spans="1:2" x14ac:dyDescent="0.25">
      <c r="A21" t="s">
        <v>36</v>
      </c>
    </row>
    <row r="22" spans="1:2" x14ac:dyDescent="0.25">
      <c r="A22" t="s">
        <v>132</v>
      </c>
    </row>
    <row r="23" spans="1:2" x14ac:dyDescent="0.25">
      <c r="A23" t="s">
        <v>133</v>
      </c>
    </row>
    <row r="24" spans="1:2" x14ac:dyDescent="0.25">
      <c r="A24" t="s">
        <v>210</v>
      </c>
    </row>
    <row r="25" spans="1:2" x14ac:dyDescent="0.25">
      <c r="A25" t="s">
        <v>134</v>
      </c>
    </row>
    <row r="26" spans="1:2" x14ac:dyDescent="0.25">
      <c r="A26" t="s">
        <v>135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/>
  </sheetViews>
  <sheetFormatPr baseColWidth="10" defaultRowHeight="15" x14ac:dyDescent="0.25"/>
  <cols>
    <col min="1" max="1" width="115" bestFit="1" customWidth="1"/>
    <col min="2" max="2" width="14.28515625" customWidth="1"/>
    <col min="3" max="3" width="14.7109375" customWidth="1"/>
    <col min="4" max="4" width="29.140625" bestFit="1" customWidth="1"/>
  </cols>
  <sheetData>
    <row r="1" spans="1:4" x14ac:dyDescent="0.25">
      <c r="A1" s="1" t="s">
        <v>0</v>
      </c>
    </row>
    <row r="2" spans="1:4" x14ac:dyDescent="0.25">
      <c r="B2" t="s">
        <v>2</v>
      </c>
      <c r="C2" t="s">
        <v>4</v>
      </c>
      <c r="D2" t="s">
        <v>3</v>
      </c>
    </row>
    <row r="3" spans="1:4" x14ac:dyDescent="0.25">
      <c r="A3" t="s">
        <v>16</v>
      </c>
      <c r="B3">
        <v>2655</v>
      </c>
      <c r="C3">
        <f>360+920</f>
        <v>1280</v>
      </c>
      <c r="D3" s="2">
        <v>1.4583333333333332E-2</v>
      </c>
    </row>
    <row r="4" spans="1:4" x14ac:dyDescent="0.25">
      <c r="A4" t="s">
        <v>136</v>
      </c>
      <c r="B4">
        <v>253</v>
      </c>
      <c r="C4">
        <v>102</v>
      </c>
      <c r="D4" s="2">
        <v>3.3333333333333333E-2</v>
      </c>
    </row>
    <row r="5" spans="1:4" x14ac:dyDescent="0.25">
      <c r="A5" t="s">
        <v>137</v>
      </c>
      <c r="B5">
        <v>191</v>
      </c>
      <c r="C5">
        <v>67</v>
      </c>
      <c r="D5" s="2">
        <v>3.2638888888888891E-2</v>
      </c>
    </row>
    <row r="6" spans="1:4" x14ac:dyDescent="0.25">
      <c r="A6" t="s">
        <v>138</v>
      </c>
      <c r="B6">
        <v>123</v>
      </c>
      <c r="C6">
        <v>67</v>
      </c>
      <c r="D6" s="2">
        <v>7.6388888888888886E-3</v>
      </c>
    </row>
    <row r="7" spans="1:4" x14ac:dyDescent="0.25">
      <c r="A7" t="s">
        <v>139</v>
      </c>
      <c r="B7">
        <v>191</v>
      </c>
      <c r="C7">
        <v>84</v>
      </c>
      <c r="D7" s="2">
        <v>2.6388888888888889E-2</v>
      </c>
    </row>
    <row r="8" spans="1:4" x14ac:dyDescent="0.25">
      <c r="A8" t="s">
        <v>140</v>
      </c>
      <c r="B8">
        <v>105</v>
      </c>
      <c r="C8">
        <v>67</v>
      </c>
      <c r="D8" s="2">
        <v>3.4027777777777775E-2</v>
      </c>
    </row>
    <row r="9" spans="1:4" x14ac:dyDescent="0.25">
      <c r="A9" t="s">
        <v>141</v>
      </c>
      <c r="B9">
        <v>71</v>
      </c>
      <c r="C9">
        <v>41</v>
      </c>
      <c r="D9" s="2">
        <v>9.0277777777777787E-3</v>
      </c>
    </row>
    <row r="10" spans="1:4" x14ac:dyDescent="0.25">
      <c r="A10" t="s">
        <v>142</v>
      </c>
      <c r="B10">
        <v>60</v>
      </c>
      <c r="C10">
        <v>34</v>
      </c>
      <c r="D10" s="2">
        <v>9.7222222222222224E-3</v>
      </c>
    </row>
    <row r="11" spans="1:4" x14ac:dyDescent="0.25">
      <c r="A11" t="s">
        <v>143</v>
      </c>
      <c r="B11">
        <v>45</v>
      </c>
      <c r="C11">
        <v>34</v>
      </c>
      <c r="D11" s="2">
        <v>1.6666666666666666E-2</v>
      </c>
    </row>
    <row r="12" spans="1:4" x14ac:dyDescent="0.25">
      <c r="A12" t="s">
        <v>144</v>
      </c>
      <c r="B12">
        <v>31</v>
      </c>
      <c r="C12">
        <v>7</v>
      </c>
      <c r="D12" s="2">
        <v>3.0555555555555555E-2</v>
      </c>
    </row>
    <row r="13" spans="1:4" x14ac:dyDescent="0.25">
      <c r="A13" t="s">
        <v>145</v>
      </c>
      <c r="B13">
        <v>23</v>
      </c>
      <c r="C13">
        <v>3</v>
      </c>
      <c r="D13" s="2">
        <v>9.0277777777777787E-3</v>
      </c>
    </row>
    <row r="14" spans="1:4" x14ac:dyDescent="0.25">
      <c r="A14" t="s">
        <v>146</v>
      </c>
      <c r="B14">
        <v>18</v>
      </c>
      <c r="C14">
        <v>14</v>
      </c>
      <c r="D14" s="2">
        <v>1.4583333333333332E-2</v>
      </c>
    </row>
    <row r="15" spans="1:4" x14ac:dyDescent="0.25">
      <c r="A15" t="s">
        <v>147</v>
      </c>
      <c r="B15">
        <v>15</v>
      </c>
      <c r="C15">
        <v>14</v>
      </c>
      <c r="D15" s="2">
        <v>7.9166666666666663E-2</v>
      </c>
    </row>
    <row r="16" spans="1:4" x14ac:dyDescent="0.25">
      <c r="A16" t="s">
        <v>148</v>
      </c>
      <c r="B16">
        <v>13</v>
      </c>
      <c r="C16">
        <v>8</v>
      </c>
      <c r="D16" s="2">
        <v>1.3888888888888888E-2</v>
      </c>
    </row>
    <row r="17" spans="1:4" x14ac:dyDescent="0.25">
      <c r="A17" t="s">
        <v>149</v>
      </c>
      <c r="B17">
        <v>16</v>
      </c>
      <c r="C17">
        <v>8</v>
      </c>
      <c r="D17" s="2">
        <v>1.8749999999999999E-2</v>
      </c>
    </row>
    <row r="19" spans="1:4" x14ac:dyDescent="0.25">
      <c r="A19" t="s">
        <v>42</v>
      </c>
      <c r="B19">
        <v>2655</v>
      </c>
    </row>
    <row r="20" spans="1:4" x14ac:dyDescent="0.25">
      <c r="A20" t="s">
        <v>52</v>
      </c>
      <c r="B20">
        <f>B19-(B21+B22)</f>
        <v>2493</v>
      </c>
    </row>
    <row r="21" spans="1:4" x14ac:dyDescent="0.25">
      <c r="A21" t="s">
        <v>51</v>
      </c>
      <c r="B21">
        <v>87</v>
      </c>
    </row>
    <row r="22" spans="1:4" x14ac:dyDescent="0.25">
      <c r="A22" t="s">
        <v>43</v>
      </c>
      <c r="B22">
        <v>75</v>
      </c>
    </row>
    <row r="24" spans="1:4" x14ac:dyDescent="0.25">
      <c r="A24" t="s">
        <v>150</v>
      </c>
    </row>
    <row r="25" spans="1:4" x14ac:dyDescent="0.25">
      <c r="A25" t="s">
        <v>36</v>
      </c>
    </row>
    <row r="26" spans="1:4" x14ac:dyDescent="0.25">
      <c r="A26" t="s">
        <v>151</v>
      </c>
    </row>
    <row r="27" spans="1:4" x14ac:dyDescent="0.25">
      <c r="A27" t="s">
        <v>153</v>
      </c>
    </row>
    <row r="28" spans="1:4" x14ac:dyDescent="0.25">
      <c r="A28" t="s">
        <v>152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7" workbookViewId="0"/>
  </sheetViews>
  <sheetFormatPr baseColWidth="10" defaultRowHeight="15" x14ac:dyDescent="0.25"/>
  <cols>
    <col min="1" max="1" width="68" bestFit="1" customWidth="1"/>
    <col min="2" max="2" width="15.140625" customWidth="1"/>
    <col min="3" max="3" width="13" bestFit="1" customWidth="1"/>
    <col min="4" max="4" width="29.140625" bestFit="1" customWidth="1"/>
  </cols>
  <sheetData>
    <row r="1" spans="1:4" x14ac:dyDescent="0.25">
      <c r="A1" s="1" t="s">
        <v>0</v>
      </c>
    </row>
    <row r="2" spans="1:4" x14ac:dyDescent="0.25">
      <c r="B2" t="s">
        <v>2</v>
      </c>
      <c r="C2" t="s">
        <v>4</v>
      </c>
      <c r="D2" t="s">
        <v>3</v>
      </c>
    </row>
    <row r="3" spans="1:4" x14ac:dyDescent="0.25">
      <c r="A3" t="s">
        <v>8</v>
      </c>
      <c r="B3">
        <v>4337</v>
      </c>
      <c r="C3">
        <f>899+1891</f>
        <v>2790</v>
      </c>
      <c r="D3" s="2">
        <v>1.8055555555555557E-2</v>
      </c>
    </row>
    <row r="4" spans="1:4" x14ac:dyDescent="0.25">
      <c r="A4" t="s">
        <v>154</v>
      </c>
      <c r="B4">
        <v>624</v>
      </c>
      <c r="C4">
        <v>484</v>
      </c>
      <c r="D4" s="2">
        <v>4.6527777777777779E-2</v>
      </c>
    </row>
    <row r="5" spans="1:4" x14ac:dyDescent="0.25">
      <c r="A5" t="s">
        <v>155</v>
      </c>
      <c r="B5">
        <v>404</v>
      </c>
      <c r="C5">
        <v>269</v>
      </c>
      <c r="D5" s="2">
        <v>5.2777777777777778E-2</v>
      </c>
    </row>
    <row r="6" spans="1:4" x14ac:dyDescent="0.25">
      <c r="A6" t="s">
        <v>156</v>
      </c>
      <c r="B6">
        <v>355</v>
      </c>
      <c r="C6">
        <v>283</v>
      </c>
      <c r="D6" s="2">
        <v>4.5833333333333337E-2</v>
      </c>
    </row>
    <row r="7" spans="1:4" x14ac:dyDescent="0.25">
      <c r="A7" t="s">
        <v>157</v>
      </c>
      <c r="B7">
        <v>283</v>
      </c>
      <c r="C7">
        <v>206</v>
      </c>
      <c r="D7" s="2">
        <v>2.5694444444444447E-2</v>
      </c>
    </row>
    <row r="8" spans="1:4" x14ac:dyDescent="0.25">
      <c r="A8" t="s">
        <v>158</v>
      </c>
      <c r="B8">
        <v>215</v>
      </c>
      <c r="C8">
        <v>184</v>
      </c>
      <c r="D8" s="2">
        <v>7.4999999999999997E-2</v>
      </c>
    </row>
    <row r="9" spans="1:4" x14ac:dyDescent="0.25">
      <c r="A9" t="s">
        <v>159</v>
      </c>
      <c r="B9">
        <v>185</v>
      </c>
      <c r="C9">
        <v>111</v>
      </c>
      <c r="D9" s="2">
        <v>2.4305555555555556E-2</v>
      </c>
    </row>
    <row r="10" spans="1:4" x14ac:dyDescent="0.25">
      <c r="A10" t="s">
        <v>160</v>
      </c>
      <c r="B10">
        <v>135</v>
      </c>
      <c r="C10">
        <v>81</v>
      </c>
      <c r="D10" s="2">
        <v>2.8472222222222222E-2</v>
      </c>
    </row>
    <row r="11" spans="1:4" x14ac:dyDescent="0.25">
      <c r="A11" t="s">
        <v>161</v>
      </c>
      <c r="B11">
        <v>122</v>
      </c>
      <c r="C11">
        <v>61</v>
      </c>
      <c r="D11" s="2">
        <v>4.6527777777777779E-2</v>
      </c>
    </row>
    <row r="12" spans="1:4" x14ac:dyDescent="0.25">
      <c r="A12" t="s">
        <v>162</v>
      </c>
      <c r="B12">
        <v>8</v>
      </c>
      <c r="C12">
        <v>7</v>
      </c>
      <c r="D12" s="2">
        <v>9.0277777777777787E-3</v>
      </c>
    </row>
    <row r="14" spans="1:4" x14ac:dyDescent="0.25">
      <c r="A14" t="s">
        <v>42</v>
      </c>
      <c r="B14">
        <v>4337</v>
      </c>
    </row>
    <row r="15" spans="1:4" x14ac:dyDescent="0.25">
      <c r="A15" t="s">
        <v>52</v>
      </c>
      <c r="B15">
        <f>B14-(B16+B17)</f>
        <v>3412</v>
      </c>
    </row>
    <row r="16" spans="1:4" x14ac:dyDescent="0.25">
      <c r="A16" t="s">
        <v>51</v>
      </c>
      <c r="B16">
        <v>656</v>
      </c>
    </row>
    <row r="17" spans="1:2" x14ac:dyDescent="0.25">
      <c r="A17" t="s">
        <v>43</v>
      </c>
      <c r="B17">
        <v>269</v>
      </c>
    </row>
    <row r="19" spans="1:2" x14ac:dyDescent="0.25">
      <c r="A19" t="s">
        <v>163</v>
      </c>
    </row>
    <row r="20" spans="1:2" x14ac:dyDescent="0.25">
      <c r="A20" t="s">
        <v>36</v>
      </c>
    </row>
    <row r="21" spans="1:2" x14ac:dyDescent="0.25">
      <c r="A21" t="s">
        <v>164</v>
      </c>
    </row>
    <row r="22" spans="1:2" x14ac:dyDescent="0.25">
      <c r="A22" t="s">
        <v>165</v>
      </c>
    </row>
    <row r="23" spans="1:2" x14ac:dyDescent="0.25">
      <c r="A23" t="s">
        <v>166</v>
      </c>
    </row>
    <row r="24" spans="1:2" x14ac:dyDescent="0.25">
      <c r="A24" t="s">
        <v>167</v>
      </c>
    </row>
    <row r="25" spans="1:2" x14ac:dyDescent="0.25">
      <c r="A25" t="s">
        <v>168</v>
      </c>
    </row>
    <row r="26" spans="1:2" x14ac:dyDescent="0.25">
      <c r="A26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baseColWidth="10" defaultRowHeight="15" x14ac:dyDescent="0.25"/>
  <cols>
    <col min="1" max="1" width="122.28515625" bestFit="1" customWidth="1"/>
    <col min="2" max="2" width="14.5703125" customWidth="1"/>
    <col min="3" max="3" width="13.28515625" customWidth="1"/>
    <col min="4" max="4" width="29.140625" bestFit="1" customWidth="1"/>
  </cols>
  <sheetData>
    <row r="1" spans="1:4" x14ac:dyDescent="0.25">
      <c r="A1" s="1" t="s">
        <v>0</v>
      </c>
    </row>
    <row r="2" spans="1:4" x14ac:dyDescent="0.25">
      <c r="B2" t="s">
        <v>2</v>
      </c>
      <c r="C2" t="s">
        <v>4</v>
      </c>
      <c r="D2" t="s">
        <v>3</v>
      </c>
    </row>
    <row r="3" spans="1:4" x14ac:dyDescent="0.25">
      <c r="A3" t="s">
        <v>17</v>
      </c>
      <c r="B3">
        <v>1336</v>
      </c>
      <c r="C3">
        <f>396+511</f>
        <v>907</v>
      </c>
      <c r="D3" s="2">
        <v>1.1805555555555555E-2</v>
      </c>
    </row>
    <row r="4" spans="1:4" x14ac:dyDescent="0.25">
      <c r="A4" t="s">
        <v>170</v>
      </c>
      <c r="B4">
        <v>414</v>
      </c>
      <c r="C4">
        <v>293</v>
      </c>
      <c r="D4" s="2">
        <v>5.5555555555555552E-2</v>
      </c>
    </row>
    <row r="5" spans="1:4" x14ac:dyDescent="0.25">
      <c r="A5" t="s">
        <v>171</v>
      </c>
      <c r="B5">
        <v>138</v>
      </c>
      <c r="C5">
        <v>117</v>
      </c>
      <c r="D5" s="2">
        <v>5.7638888888888885E-2</v>
      </c>
    </row>
    <row r="6" spans="1:4" x14ac:dyDescent="0.25">
      <c r="A6" t="s">
        <v>172</v>
      </c>
      <c r="B6">
        <v>48</v>
      </c>
      <c r="C6">
        <v>10</v>
      </c>
      <c r="D6" s="2">
        <v>2.013888888888889E-2</v>
      </c>
    </row>
    <row r="7" spans="1:4" x14ac:dyDescent="0.25">
      <c r="A7" t="s">
        <v>173</v>
      </c>
      <c r="B7">
        <v>19</v>
      </c>
      <c r="C7">
        <v>10</v>
      </c>
      <c r="D7" s="2">
        <v>9.8611111111111108E-2</v>
      </c>
    </row>
    <row r="9" spans="1:4" x14ac:dyDescent="0.25">
      <c r="A9" t="s">
        <v>42</v>
      </c>
      <c r="B9">
        <v>1336</v>
      </c>
    </row>
    <row r="10" spans="1:4" x14ac:dyDescent="0.25">
      <c r="A10" t="s">
        <v>52</v>
      </c>
      <c r="B10">
        <f>B9-(B11+B12)</f>
        <v>1081</v>
      </c>
    </row>
    <row r="11" spans="1:4" x14ac:dyDescent="0.25">
      <c r="A11" t="s">
        <v>51</v>
      </c>
      <c r="B11">
        <v>150</v>
      </c>
    </row>
    <row r="12" spans="1:4" x14ac:dyDescent="0.25">
      <c r="A12" t="s">
        <v>43</v>
      </c>
      <c r="B12">
        <v>105</v>
      </c>
    </row>
    <row r="14" spans="1:4" x14ac:dyDescent="0.25">
      <c r="A14" t="s">
        <v>174</v>
      </c>
    </row>
    <row r="15" spans="1:4" x14ac:dyDescent="0.25">
      <c r="A15" t="s">
        <v>36</v>
      </c>
    </row>
    <row r="16" spans="1:4" x14ac:dyDescent="0.25">
      <c r="A16" t="s">
        <v>175</v>
      </c>
    </row>
    <row r="17" spans="1:1" x14ac:dyDescent="0.25">
      <c r="A17" t="s">
        <v>176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/>
  </sheetViews>
  <sheetFormatPr baseColWidth="10" defaultRowHeight="15" x14ac:dyDescent="0.25"/>
  <cols>
    <col min="1" max="1" width="53.5703125" customWidth="1"/>
    <col min="2" max="2" width="13.85546875" customWidth="1"/>
    <col min="3" max="3" width="13.28515625" customWidth="1"/>
    <col min="4" max="4" width="29.140625" bestFit="1" customWidth="1"/>
  </cols>
  <sheetData>
    <row r="1" spans="1:4" x14ac:dyDescent="0.25">
      <c r="A1" s="1" t="s">
        <v>0</v>
      </c>
    </row>
    <row r="2" spans="1:4" x14ac:dyDescent="0.25">
      <c r="B2" t="s">
        <v>2</v>
      </c>
      <c r="C2" t="s">
        <v>4</v>
      </c>
      <c r="D2" t="s">
        <v>3</v>
      </c>
    </row>
    <row r="3" spans="1:4" x14ac:dyDescent="0.25">
      <c r="A3" t="s">
        <v>10</v>
      </c>
      <c r="B3">
        <f>1009+2688</f>
        <v>3697</v>
      </c>
      <c r="C3">
        <f>530+2084</f>
        <v>2614</v>
      </c>
      <c r="D3" s="2">
        <v>9.7222222222222224E-3</v>
      </c>
    </row>
    <row r="4" spans="1:4" x14ac:dyDescent="0.25">
      <c r="A4" t="s">
        <v>177</v>
      </c>
      <c r="B4">
        <v>1578</v>
      </c>
      <c r="C4">
        <v>1258</v>
      </c>
      <c r="D4" s="2">
        <v>7.2222222222222229E-2</v>
      </c>
    </row>
    <row r="5" spans="1:4" x14ac:dyDescent="0.25">
      <c r="A5" t="s">
        <v>178</v>
      </c>
      <c r="B5">
        <v>211</v>
      </c>
      <c r="C5">
        <v>175</v>
      </c>
      <c r="D5" s="2">
        <v>6.8749999999999992E-2</v>
      </c>
    </row>
    <row r="6" spans="1:4" x14ac:dyDescent="0.25">
      <c r="A6" t="s">
        <v>179</v>
      </c>
      <c r="B6">
        <v>207</v>
      </c>
      <c r="C6">
        <v>150</v>
      </c>
      <c r="D6" s="2">
        <v>2.5694444444444447E-2</v>
      </c>
    </row>
    <row r="7" spans="1:4" x14ac:dyDescent="0.25">
      <c r="A7" t="s">
        <v>180</v>
      </c>
      <c r="B7">
        <v>207</v>
      </c>
      <c r="C7">
        <v>158</v>
      </c>
      <c r="D7" s="2">
        <v>4.3055555555555562E-2</v>
      </c>
    </row>
    <row r="8" spans="1:4" x14ac:dyDescent="0.25">
      <c r="A8" t="s">
        <v>181</v>
      </c>
      <c r="B8">
        <v>113</v>
      </c>
      <c r="C8">
        <v>89</v>
      </c>
      <c r="D8" s="2">
        <v>2.4999999999999998E-2</v>
      </c>
    </row>
    <row r="9" spans="1:4" x14ac:dyDescent="0.25">
      <c r="A9" t="s">
        <v>182</v>
      </c>
      <c r="B9">
        <v>90</v>
      </c>
      <c r="C9">
        <v>61</v>
      </c>
      <c r="D9" s="2">
        <v>3.5416666666666666E-2</v>
      </c>
    </row>
    <row r="10" spans="1:4" x14ac:dyDescent="0.25">
      <c r="A10" t="s">
        <v>183</v>
      </c>
      <c r="B10">
        <v>73</v>
      </c>
      <c r="C10">
        <v>69</v>
      </c>
      <c r="D10" s="2">
        <v>4.1666666666666664E-2</v>
      </c>
    </row>
    <row r="11" spans="1:4" x14ac:dyDescent="0.25">
      <c r="A11" t="s">
        <v>184</v>
      </c>
      <c r="B11">
        <v>70</v>
      </c>
      <c r="C11">
        <v>56</v>
      </c>
      <c r="D11" s="2">
        <v>3.3333333333333333E-2</v>
      </c>
    </row>
    <row r="12" spans="1:4" x14ac:dyDescent="0.25">
      <c r="A12" t="s">
        <v>185</v>
      </c>
      <c r="B12">
        <v>22</v>
      </c>
      <c r="C12">
        <v>12</v>
      </c>
      <c r="D12" s="2">
        <v>7.4305555555555555E-2</v>
      </c>
    </row>
    <row r="14" spans="1:4" x14ac:dyDescent="0.25">
      <c r="A14" t="s">
        <v>42</v>
      </c>
      <c r="B14">
        <v>3697</v>
      </c>
    </row>
    <row r="15" spans="1:4" x14ac:dyDescent="0.25">
      <c r="A15" t="s">
        <v>52</v>
      </c>
      <c r="B15">
        <f>B14-(B16+B17)</f>
        <v>2494</v>
      </c>
    </row>
    <row r="16" spans="1:4" x14ac:dyDescent="0.25">
      <c r="A16" t="s">
        <v>51</v>
      </c>
      <c r="B16">
        <v>979</v>
      </c>
    </row>
    <row r="17" spans="1:2" x14ac:dyDescent="0.25">
      <c r="A17" t="s">
        <v>43</v>
      </c>
      <c r="B17">
        <v>224</v>
      </c>
    </row>
    <row r="19" spans="1:2" x14ac:dyDescent="0.25">
      <c r="A19" t="s">
        <v>186</v>
      </c>
    </row>
    <row r="20" spans="1:2" x14ac:dyDescent="0.25">
      <c r="A20" t="s">
        <v>36</v>
      </c>
    </row>
    <row r="21" spans="1:2" x14ac:dyDescent="0.25">
      <c r="A21" t="s">
        <v>187</v>
      </c>
    </row>
    <row r="22" spans="1:2" x14ac:dyDescent="0.25">
      <c r="A22" t="s">
        <v>188</v>
      </c>
    </row>
    <row r="23" spans="1:2" x14ac:dyDescent="0.25">
      <c r="A23" t="s">
        <v>189</v>
      </c>
    </row>
    <row r="24" spans="1:2" x14ac:dyDescent="0.25">
      <c r="A24" t="s">
        <v>190</v>
      </c>
    </row>
    <row r="25" spans="1:2" x14ac:dyDescent="0.25">
      <c r="A25" t="s">
        <v>191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B11" sqref="B11"/>
    </sheetView>
  </sheetViews>
  <sheetFormatPr baseColWidth="10" defaultRowHeight="15" x14ac:dyDescent="0.25"/>
  <cols>
    <col min="1" max="1" width="81.5703125" bestFit="1" customWidth="1"/>
    <col min="2" max="2" width="15.42578125" customWidth="1"/>
    <col min="3" max="3" width="14.7109375" customWidth="1"/>
    <col min="4" max="4" width="29.140625" bestFit="1" customWidth="1"/>
  </cols>
  <sheetData>
    <row r="1" spans="1:4" x14ac:dyDescent="0.25">
      <c r="A1" s="1" t="s">
        <v>0</v>
      </c>
    </row>
    <row r="2" spans="1:4" x14ac:dyDescent="0.25">
      <c r="B2" t="s">
        <v>2</v>
      </c>
      <c r="C2" t="s">
        <v>4</v>
      </c>
      <c r="D2" t="s">
        <v>3</v>
      </c>
    </row>
    <row r="3" spans="1:4" x14ac:dyDescent="0.25">
      <c r="A3" t="s">
        <v>14</v>
      </c>
      <c r="B3">
        <v>1583</v>
      </c>
      <c r="C3">
        <f>454+601</f>
        <v>1055</v>
      </c>
      <c r="D3" s="2">
        <v>1.5277777777777777E-2</v>
      </c>
    </row>
    <row r="4" spans="1:4" x14ac:dyDescent="0.25">
      <c r="A4" t="s">
        <v>192</v>
      </c>
      <c r="B4">
        <v>274</v>
      </c>
      <c r="C4">
        <v>213</v>
      </c>
      <c r="D4" s="2">
        <v>5.2777777777777778E-2</v>
      </c>
    </row>
    <row r="5" spans="1:4" x14ac:dyDescent="0.25">
      <c r="A5" t="s">
        <v>193</v>
      </c>
      <c r="B5">
        <v>216</v>
      </c>
      <c r="C5">
        <v>171</v>
      </c>
      <c r="D5" s="2">
        <v>5.9027777777777783E-2</v>
      </c>
    </row>
    <row r="6" spans="1:4" x14ac:dyDescent="0.25">
      <c r="A6" t="s">
        <v>194</v>
      </c>
      <c r="B6">
        <v>85</v>
      </c>
      <c r="C6">
        <v>72</v>
      </c>
      <c r="D6" s="2">
        <v>4.027777777777778E-2</v>
      </c>
    </row>
    <row r="7" spans="1:4" x14ac:dyDescent="0.25">
      <c r="A7" t="s">
        <v>196</v>
      </c>
      <c r="B7">
        <v>65</v>
      </c>
      <c r="C7">
        <v>57</v>
      </c>
      <c r="D7" s="2">
        <v>1.3888888888888888E-2</v>
      </c>
    </row>
    <row r="8" spans="1:4" x14ac:dyDescent="0.25">
      <c r="A8" t="s">
        <v>195</v>
      </c>
      <c r="B8">
        <v>54</v>
      </c>
      <c r="C8">
        <v>45</v>
      </c>
      <c r="D8" s="2">
        <v>2.361111111111111E-2</v>
      </c>
    </row>
    <row r="9" spans="1:4" x14ac:dyDescent="0.25">
      <c r="A9" t="s">
        <v>197</v>
      </c>
      <c r="B9">
        <v>45</v>
      </c>
      <c r="C9">
        <v>41</v>
      </c>
      <c r="D9" s="2">
        <v>3.6805555555555557E-2</v>
      </c>
    </row>
    <row r="11" spans="1:4" x14ac:dyDescent="0.25">
      <c r="A11" t="s">
        <v>42</v>
      </c>
      <c r="B11">
        <v>1583</v>
      </c>
    </row>
    <row r="12" spans="1:4" x14ac:dyDescent="0.25">
      <c r="A12" t="s">
        <v>52</v>
      </c>
      <c r="B12">
        <f>B11-(B13+B14)</f>
        <v>1265</v>
      </c>
    </row>
    <row r="13" spans="1:4" x14ac:dyDescent="0.25">
      <c r="A13" t="s">
        <v>51</v>
      </c>
      <c r="B13">
        <v>250</v>
      </c>
    </row>
    <row r="14" spans="1:4" x14ac:dyDescent="0.25">
      <c r="A14" t="s">
        <v>43</v>
      </c>
      <c r="B14">
        <v>68</v>
      </c>
    </row>
    <row r="16" spans="1:4" x14ac:dyDescent="0.25">
      <c r="A16" t="s">
        <v>198</v>
      </c>
    </row>
    <row r="17" spans="1:1" x14ac:dyDescent="0.25">
      <c r="A17" t="s">
        <v>36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4" sqref="A4:A8"/>
    </sheetView>
  </sheetViews>
  <sheetFormatPr baseColWidth="10" defaultRowHeight="15" x14ac:dyDescent="0.25"/>
  <cols>
    <col min="1" max="1" width="77.140625" bestFit="1" customWidth="1"/>
    <col min="2" max="2" width="12.28515625" customWidth="1"/>
    <col min="3" max="3" width="14.7109375" customWidth="1"/>
    <col min="4" max="4" width="29.140625" bestFit="1" customWidth="1"/>
  </cols>
  <sheetData>
    <row r="1" spans="1:4" x14ac:dyDescent="0.25">
      <c r="A1" s="1" t="s">
        <v>0</v>
      </c>
    </row>
    <row r="2" spans="1:4" x14ac:dyDescent="0.25">
      <c r="B2" t="s">
        <v>2</v>
      </c>
      <c r="C2" t="s">
        <v>4</v>
      </c>
      <c r="D2" t="s">
        <v>3</v>
      </c>
    </row>
    <row r="3" spans="1:4" x14ac:dyDescent="0.25">
      <c r="A3" t="s">
        <v>9</v>
      </c>
      <c r="B3">
        <v>3339</v>
      </c>
      <c r="C3">
        <f>991+1418</f>
        <v>2409</v>
      </c>
      <c r="D3" s="2">
        <v>1.4583333333333332E-2</v>
      </c>
    </row>
    <row r="4" spans="1:4" x14ac:dyDescent="0.25">
      <c r="A4" t="s">
        <v>20</v>
      </c>
      <c r="B4">
        <v>692</v>
      </c>
      <c r="C4">
        <v>551</v>
      </c>
      <c r="D4" s="2">
        <v>6.3194444444444442E-2</v>
      </c>
    </row>
    <row r="5" spans="1:4" x14ac:dyDescent="0.25">
      <c r="A5" t="s">
        <v>21</v>
      </c>
      <c r="B5">
        <v>677</v>
      </c>
      <c r="C5">
        <v>574</v>
      </c>
      <c r="D5" s="2">
        <v>9.2361111111111116E-2</v>
      </c>
    </row>
    <row r="6" spans="1:4" x14ac:dyDescent="0.25">
      <c r="A6" t="s">
        <v>22</v>
      </c>
      <c r="B6">
        <v>183</v>
      </c>
      <c r="C6">
        <v>154</v>
      </c>
      <c r="D6" s="2">
        <v>7.2222222222222229E-2</v>
      </c>
    </row>
    <row r="7" spans="1:4" x14ac:dyDescent="0.25">
      <c r="A7" t="s">
        <v>23</v>
      </c>
      <c r="B7">
        <v>109</v>
      </c>
      <c r="C7">
        <v>89</v>
      </c>
      <c r="D7" s="2">
        <v>2.9861111111111113E-2</v>
      </c>
    </row>
    <row r="8" spans="1:4" x14ac:dyDescent="0.25">
      <c r="A8" t="s">
        <v>24</v>
      </c>
      <c r="B8">
        <v>35</v>
      </c>
      <c r="C8">
        <v>23</v>
      </c>
      <c r="D8" s="2">
        <v>9.5833333333333326E-2</v>
      </c>
    </row>
    <row r="10" spans="1:4" x14ac:dyDescent="0.25">
      <c r="A10" t="s">
        <v>42</v>
      </c>
      <c r="B10">
        <v>3339</v>
      </c>
    </row>
    <row r="11" spans="1:4" x14ac:dyDescent="0.25">
      <c r="A11" t="s">
        <v>52</v>
      </c>
      <c r="B11">
        <f>B10-(B12+B13)</f>
        <v>2341</v>
      </c>
    </row>
    <row r="12" spans="1:4" x14ac:dyDescent="0.25">
      <c r="A12" t="s">
        <v>51</v>
      </c>
      <c r="B12">
        <v>680</v>
      </c>
    </row>
    <row r="13" spans="1:4" x14ac:dyDescent="0.25">
      <c r="A13" t="s">
        <v>43</v>
      </c>
      <c r="B13">
        <v>318</v>
      </c>
    </row>
    <row r="15" spans="1:4" x14ac:dyDescent="0.25">
      <c r="A15" t="s">
        <v>34</v>
      </c>
    </row>
    <row r="16" spans="1:4" x14ac:dyDescent="0.25">
      <c r="A16" t="s">
        <v>25</v>
      </c>
    </row>
    <row r="17" spans="1:1" x14ac:dyDescent="0.25">
      <c r="A17" t="s">
        <v>207</v>
      </c>
    </row>
    <row r="18" spans="1:1" x14ac:dyDescent="0.25">
      <c r="A18" t="s">
        <v>26</v>
      </c>
    </row>
    <row r="19" spans="1:1" x14ac:dyDescent="0.25">
      <c r="A19" t="s">
        <v>208</v>
      </c>
    </row>
    <row r="20" spans="1:1" x14ac:dyDescent="0.25">
      <c r="A20" t="s">
        <v>209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4" sqref="A4:A10"/>
    </sheetView>
  </sheetViews>
  <sheetFormatPr baseColWidth="10" defaultRowHeight="15" x14ac:dyDescent="0.25"/>
  <cols>
    <col min="1" max="1" width="69.42578125" bestFit="1" customWidth="1"/>
    <col min="2" max="2" width="12.7109375" customWidth="1"/>
    <col min="3" max="3" width="14.5703125" customWidth="1"/>
    <col min="4" max="4" width="29.140625" bestFit="1" customWidth="1"/>
  </cols>
  <sheetData>
    <row r="1" spans="1:4" x14ac:dyDescent="0.25">
      <c r="A1" s="1" t="s">
        <v>0</v>
      </c>
    </row>
    <row r="2" spans="1:4" x14ac:dyDescent="0.25">
      <c r="B2" t="s">
        <v>2</v>
      </c>
      <c r="C2" t="s">
        <v>4</v>
      </c>
      <c r="D2" t="s">
        <v>3</v>
      </c>
    </row>
    <row r="3" spans="1:4" x14ac:dyDescent="0.25">
      <c r="A3" t="s">
        <v>11</v>
      </c>
      <c r="B3">
        <f>986+1596</f>
        <v>2582</v>
      </c>
      <c r="C3">
        <f>571+1260</f>
        <v>1831</v>
      </c>
      <c r="D3" s="2">
        <v>1.3194444444444444E-2</v>
      </c>
    </row>
    <row r="4" spans="1:4" x14ac:dyDescent="0.25">
      <c r="A4" t="s">
        <v>27</v>
      </c>
      <c r="B4">
        <v>753</v>
      </c>
      <c r="C4">
        <v>622</v>
      </c>
      <c r="D4" s="2">
        <v>7.2222222222222229E-2</v>
      </c>
    </row>
    <row r="5" spans="1:4" x14ac:dyDescent="0.25">
      <c r="A5" t="s">
        <v>28</v>
      </c>
      <c r="B5">
        <v>196</v>
      </c>
      <c r="C5">
        <v>162</v>
      </c>
      <c r="D5" s="2">
        <v>3.5416666666666666E-2</v>
      </c>
    </row>
    <row r="6" spans="1:4" x14ac:dyDescent="0.25">
      <c r="A6" t="s">
        <v>29</v>
      </c>
      <c r="B6">
        <v>177</v>
      </c>
      <c r="C6">
        <v>150</v>
      </c>
      <c r="D6" s="2">
        <v>3.6111111111111115E-2</v>
      </c>
    </row>
    <row r="7" spans="1:4" x14ac:dyDescent="0.25">
      <c r="A7" t="s">
        <v>30</v>
      </c>
      <c r="B7">
        <v>171</v>
      </c>
      <c r="C7">
        <v>104</v>
      </c>
      <c r="D7" s="2">
        <v>3.3333333333333333E-2</v>
      </c>
    </row>
    <row r="8" spans="1:4" x14ac:dyDescent="0.25">
      <c r="A8" t="s">
        <v>31</v>
      </c>
      <c r="B8">
        <v>86</v>
      </c>
      <c r="C8">
        <v>69</v>
      </c>
      <c r="D8" s="2">
        <v>4.4444444444444446E-2</v>
      </c>
    </row>
    <row r="9" spans="1:4" x14ac:dyDescent="0.25">
      <c r="A9" t="s">
        <v>32</v>
      </c>
      <c r="B9">
        <v>72</v>
      </c>
      <c r="C9">
        <v>54</v>
      </c>
      <c r="D9" s="2">
        <v>2.6388888888888889E-2</v>
      </c>
    </row>
    <row r="10" spans="1:4" x14ac:dyDescent="0.25">
      <c r="A10" t="s">
        <v>33</v>
      </c>
      <c r="B10">
        <v>37</v>
      </c>
      <c r="C10">
        <v>33</v>
      </c>
      <c r="D10" s="2">
        <v>2.4305555555555556E-2</v>
      </c>
    </row>
    <row r="11" spans="1:4" x14ac:dyDescent="0.25">
      <c r="D11" s="2"/>
    </row>
    <row r="12" spans="1:4" x14ac:dyDescent="0.25">
      <c r="A12" t="s">
        <v>42</v>
      </c>
      <c r="B12">
        <v>2582</v>
      </c>
      <c r="D12" s="2"/>
    </row>
    <row r="13" spans="1:4" x14ac:dyDescent="0.25">
      <c r="A13" t="s">
        <v>52</v>
      </c>
      <c r="B13">
        <f>B12-(B14+B15)</f>
        <v>1953</v>
      </c>
      <c r="D13" s="2"/>
    </row>
    <row r="14" spans="1:4" x14ac:dyDescent="0.25">
      <c r="A14" t="s">
        <v>51</v>
      </c>
      <c r="B14">
        <v>432</v>
      </c>
    </row>
    <row r="15" spans="1:4" x14ac:dyDescent="0.25">
      <c r="A15" t="s">
        <v>43</v>
      </c>
      <c r="B15">
        <v>197</v>
      </c>
      <c r="D15" s="2"/>
    </row>
    <row r="16" spans="1:4" x14ac:dyDescent="0.25">
      <c r="D16" s="2"/>
    </row>
    <row r="17" spans="1:1" x14ac:dyDescent="0.25">
      <c r="A17" t="s">
        <v>35</v>
      </c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38</v>
      </c>
    </row>
    <row r="21" spans="1:1" x14ac:dyDescent="0.25">
      <c r="A21" t="s">
        <v>39</v>
      </c>
    </row>
    <row r="22" spans="1:1" x14ac:dyDescent="0.25">
      <c r="A22" t="s">
        <v>40</v>
      </c>
    </row>
    <row r="23" spans="1:1" x14ac:dyDescent="0.25">
      <c r="A23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4" sqref="A4:A6"/>
    </sheetView>
  </sheetViews>
  <sheetFormatPr baseColWidth="10" defaultRowHeight="15" x14ac:dyDescent="0.25"/>
  <cols>
    <col min="1" max="1" width="63" customWidth="1"/>
    <col min="2" max="2" width="14" customWidth="1"/>
    <col min="3" max="3" width="13.85546875" customWidth="1"/>
    <col min="4" max="4" width="29.140625" bestFit="1" customWidth="1"/>
  </cols>
  <sheetData>
    <row r="1" spans="1:4" x14ac:dyDescent="0.25">
      <c r="A1" s="1" t="s">
        <v>0</v>
      </c>
    </row>
    <row r="2" spans="1:4" x14ac:dyDescent="0.25">
      <c r="B2" t="s">
        <v>2</v>
      </c>
      <c r="C2" t="s">
        <v>4</v>
      </c>
      <c r="D2" t="s">
        <v>3</v>
      </c>
    </row>
    <row r="3" spans="1:4" x14ac:dyDescent="0.25">
      <c r="A3" t="s">
        <v>15</v>
      </c>
      <c r="B3">
        <v>1541</v>
      </c>
      <c r="C3">
        <f>491+471</f>
        <v>962</v>
      </c>
      <c r="D3" s="2">
        <v>1.1805555555555555E-2</v>
      </c>
    </row>
    <row r="4" spans="1:4" x14ac:dyDescent="0.25">
      <c r="A4" t="s">
        <v>53</v>
      </c>
      <c r="B4">
        <v>527</v>
      </c>
      <c r="C4">
        <v>325</v>
      </c>
      <c r="D4" s="2">
        <v>3.888888888888889E-2</v>
      </c>
    </row>
    <row r="5" spans="1:4" x14ac:dyDescent="0.25">
      <c r="A5" t="s">
        <v>54</v>
      </c>
      <c r="B5">
        <v>178</v>
      </c>
      <c r="C5">
        <v>140</v>
      </c>
      <c r="D5" s="2">
        <v>5.9722222222222225E-2</v>
      </c>
    </row>
    <row r="6" spans="1:4" x14ac:dyDescent="0.25">
      <c r="A6" t="s">
        <v>55</v>
      </c>
      <c r="B6">
        <v>6</v>
      </c>
      <c r="C6">
        <v>5</v>
      </c>
      <c r="D6" s="2">
        <v>3.472222222222222E-3</v>
      </c>
    </row>
    <row r="9" spans="1:4" x14ac:dyDescent="0.25">
      <c r="A9" t="s">
        <v>42</v>
      </c>
      <c r="B9">
        <v>1541</v>
      </c>
    </row>
    <row r="10" spans="1:4" x14ac:dyDescent="0.25">
      <c r="A10" t="s">
        <v>52</v>
      </c>
      <c r="B10">
        <f>B9-(B11+B12)</f>
        <v>1205</v>
      </c>
    </row>
    <row r="11" spans="1:4" x14ac:dyDescent="0.25">
      <c r="A11" t="s">
        <v>51</v>
      </c>
      <c r="B11">
        <v>242</v>
      </c>
    </row>
    <row r="12" spans="1:4" x14ac:dyDescent="0.25">
      <c r="A12" t="s">
        <v>43</v>
      </c>
      <c r="B12">
        <v>94</v>
      </c>
    </row>
    <row r="14" spans="1:4" x14ac:dyDescent="0.25">
      <c r="A14" t="s">
        <v>61</v>
      </c>
    </row>
    <row r="15" spans="1:4" x14ac:dyDescent="0.25">
      <c r="A15" t="s">
        <v>36</v>
      </c>
    </row>
    <row r="16" spans="1:4" x14ac:dyDescent="0.25">
      <c r="A16" t="s">
        <v>56</v>
      </c>
    </row>
    <row r="17" spans="1:1" x14ac:dyDescent="0.25">
      <c r="A17" t="s">
        <v>57</v>
      </c>
    </row>
    <row r="18" spans="1:1" x14ac:dyDescent="0.25">
      <c r="A18" s="3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A5" sqref="A4:A5"/>
    </sheetView>
  </sheetViews>
  <sheetFormatPr baseColWidth="10" defaultRowHeight="15" x14ac:dyDescent="0.25"/>
  <cols>
    <col min="1" max="1" width="54.140625" bestFit="1" customWidth="1"/>
    <col min="2" max="2" width="13.28515625" customWidth="1"/>
    <col min="3" max="3" width="13.7109375" customWidth="1"/>
    <col min="4" max="4" width="29.140625" bestFit="1" customWidth="1"/>
  </cols>
  <sheetData>
    <row r="1" spans="1:4" x14ac:dyDescent="0.25">
      <c r="A1" s="1" t="s">
        <v>0</v>
      </c>
    </row>
    <row r="2" spans="1:4" x14ac:dyDescent="0.25">
      <c r="B2" t="s">
        <v>2</v>
      </c>
      <c r="C2" t="s">
        <v>4</v>
      </c>
      <c r="D2" t="s">
        <v>3</v>
      </c>
    </row>
    <row r="3" spans="1:4" x14ac:dyDescent="0.25">
      <c r="A3" t="s">
        <v>13</v>
      </c>
      <c r="B3">
        <v>1586</v>
      </c>
      <c r="C3">
        <f>509+557</f>
        <v>1066</v>
      </c>
      <c r="D3" s="2">
        <v>2.5694444444444447E-2</v>
      </c>
    </row>
    <row r="4" spans="1:4" x14ac:dyDescent="0.25">
      <c r="A4" t="s">
        <v>62</v>
      </c>
      <c r="B4">
        <v>397</v>
      </c>
      <c r="C4">
        <v>302</v>
      </c>
      <c r="D4" s="2">
        <v>3.3333333333333333E-2</v>
      </c>
    </row>
    <row r="5" spans="1:4" x14ac:dyDescent="0.25">
      <c r="A5" t="s">
        <v>63</v>
      </c>
      <c r="B5">
        <v>282</v>
      </c>
      <c r="C5">
        <v>228</v>
      </c>
      <c r="D5" s="2">
        <v>4.3750000000000004E-2</v>
      </c>
    </row>
    <row r="8" spans="1:4" x14ac:dyDescent="0.25">
      <c r="A8" t="s">
        <v>42</v>
      </c>
      <c r="B8">
        <v>1586</v>
      </c>
    </row>
    <row r="9" spans="1:4" x14ac:dyDescent="0.25">
      <c r="A9" t="s">
        <v>52</v>
      </c>
      <c r="B9">
        <f>B8-(B10+B11)</f>
        <v>1217</v>
      </c>
    </row>
    <row r="10" spans="1:4" x14ac:dyDescent="0.25">
      <c r="A10" t="s">
        <v>51</v>
      </c>
      <c r="B10">
        <v>277</v>
      </c>
    </row>
    <row r="11" spans="1:4" x14ac:dyDescent="0.25">
      <c r="A11" t="s">
        <v>43</v>
      </c>
      <c r="B11">
        <v>92</v>
      </c>
    </row>
    <row r="14" spans="1:4" x14ac:dyDescent="0.25">
      <c r="A14" t="s">
        <v>64</v>
      </c>
    </row>
    <row r="15" spans="1:4" x14ac:dyDescent="0.25">
      <c r="A15" t="s">
        <v>36</v>
      </c>
    </row>
    <row r="16" spans="1:4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/>
  </sheetViews>
  <sheetFormatPr baseColWidth="10" defaultRowHeight="15" x14ac:dyDescent="0.25"/>
  <cols>
    <col min="1" max="1" width="72.7109375" bestFit="1" customWidth="1"/>
    <col min="2" max="2" width="13" customWidth="1"/>
    <col min="3" max="3" width="13.5703125" customWidth="1"/>
    <col min="4" max="4" width="29.140625" bestFit="1" customWidth="1"/>
  </cols>
  <sheetData>
    <row r="1" spans="1:4" x14ac:dyDescent="0.25">
      <c r="A1" s="1" t="s">
        <v>0</v>
      </c>
    </row>
    <row r="2" spans="1:4" x14ac:dyDescent="0.25">
      <c r="B2" t="s">
        <v>2</v>
      </c>
      <c r="C2" t="s">
        <v>4</v>
      </c>
      <c r="D2" t="s">
        <v>3</v>
      </c>
    </row>
    <row r="3" spans="1:4" x14ac:dyDescent="0.25">
      <c r="A3" t="s">
        <v>19</v>
      </c>
      <c r="B3">
        <f>1712+2909</f>
        <v>4621</v>
      </c>
      <c r="C3">
        <f>910+2194</f>
        <v>3104</v>
      </c>
      <c r="D3" s="2">
        <v>1.1805555555555555E-2</v>
      </c>
    </row>
    <row r="4" spans="1:4" x14ac:dyDescent="0.25">
      <c r="A4" t="s">
        <v>69</v>
      </c>
      <c r="B4">
        <v>1400</v>
      </c>
      <c r="C4">
        <v>1059</v>
      </c>
      <c r="D4" s="2">
        <v>7.2916666666666671E-2</v>
      </c>
    </row>
    <row r="5" spans="1:4" x14ac:dyDescent="0.25">
      <c r="A5" t="s">
        <v>70</v>
      </c>
      <c r="B5">
        <v>433</v>
      </c>
      <c r="C5">
        <v>295</v>
      </c>
      <c r="D5" s="2">
        <v>4.9999999999999996E-2</v>
      </c>
    </row>
    <row r="6" spans="1:4" x14ac:dyDescent="0.25">
      <c r="A6" t="s">
        <v>71</v>
      </c>
      <c r="B6">
        <v>417</v>
      </c>
      <c r="C6">
        <v>328</v>
      </c>
      <c r="D6" s="2">
        <v>8.6805555555555566E-2</v>
      </c>
    </row>
    <row r="7" spans="1:4" x14ac:dyDescent="0.25">
      <c r="A7" t="s">
        <v>72</v>
      </c>
      <c r="B7">
        <v>315</v>
      </c>
      <c r="C7">
        <v>269</v>
      </c>
      <c r="D7" s="2">
        <v>5.7638888888888885E-2</v>
      </c>
    </row>
    <row r="8" spans="1:4" x14ac:dyDescent="0.25">
      <c r="A8" t="s">
        <v>73</v>
      </c>
      <c r="B8">
        <v>143</v>
      </c>
      <c r="C8">
        <v>93</v>
      </c>
      <c r="D8" s="2">
        <v>1.7361111111111112E-2</v>
      </c>
    </row>
    <row r="9" spans="1:4" x14ac:dyDescent="0.25">
      <c r="A9" t="s">
        <v>74</v>
      </c>
      <c r="B9">
        <v>66</v>
      </c>
      <c r="C9">
        <v>54</v>
      </c>
      <c r="D9" s="2">
        <v>2.361111111111111E-2</v>
      </c>
    </row>
    <row r="10" spans="1:4" x14ac:dyDescent="0.25">
      <c r="A10" t="s">
        <v>75</v>
      </c>
      <c r="B10">
        <v>36</v>
      </c>
      <c r="C10">
        <v>27</v>
      </c>
      <c r="D10" s="2">
        <v>1.1111111111111112E-2</v>
      </c>
    </row>
    <row r="13" spans="1:4" x14ac:dyDescent="0.25">
      <c r="A13" t="s">
        <v>42</v>
      </c>
      <c r="B13">
        <v>4621</v>
      </c>
    </row>
    <row r="14" spans="1:4" x14ac:dyDescent="0.25">
      <c r="A14" t="s">
        <v>52</v>
      </c>
      <c r="B14">
        <f>B13-(B15+B16)</f>
        <v>3236</v>
      </c>
    </row>
    <row r="15" spans="1:4" x14ac:dyDescent="0.25">
      <c r="A15" t="s">
        <v>51</v>
      </c>
      <c r="B15">
        <v>1016</v>
      </c>
    </row>
    <row r="16" spans="1:4" x14ac:dyDescent="0.25">
      <c r="A16" t="s">
        <v>43</v>
      </c>
      <c r="B16">
        <v>369</v>
      </c>
    </row>
    <row r="18" spans="1:1" x14ac:dyDescent="0.25">
      <c r="A18" t="s">
        <v>76</v>
      </c>
    </row>
    <row r="19" spans="1:1" x14ac:dyDescent="0.25">
      <c r="A19" t="s">
        <v>36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baseColWidth="10" defaultRowHeight="15" x14ac:dyDescent="0.25"/>
  <cols>
    <col min="1" max="1" width="69.85546875" customWidth="1"/>
    <col min="2" max="2" width="14.5703125" customWidth="1"/>
    <col min="3" max="3" width="13.85546875" customWidth="1"/>
    <col min="4" max="4" width="29.140625" bestFit="1" customWidth="1"/>
  </cols>
  <sheetData>
    <row r="1" spans="1:4" x14ac:dyDescent="0.25">
      <c r="A1" s="1" t="s">
        <v>0</v>
      </c>
    </row>
    <row r="2" spans="1:4" x14ac:dyDescent="0.25">
      <c r="B2" t="s">
        <v>2</v>
      </c>
      <c r="C2" t="s">
        <v>4</v>
      </c>
      <c r="D2" t="s">
        <v>3</v>
      </c>
    </row>
    <row r="3" spans="1:4" x14ac:dyDescent="0.25">
      <c r="A3" t="s">
        <v>7</v>
      </c>
      <c r="B3">
        <v>4073</v>
      </c>
      <c r="C3">
        <v>2430</v>
      </c>
      <c r="D3" s="2">
        <v>1.5277777777777777E-2</v>
      </c>
    </row>
    <row r="4" spans="1:4" x14ac:dyDescent="0.25">
      <c r="A4" t="s">
        <v>82</v>
      </c>
      <c r="B4">
        <v>889</v>
      </c>
      <c r="C4">
        <v>621</v>
      </c>
      <c r="D4" s="2">
        <v>4.8611111111111112E-2</v>
      </c>
    </row>
    <row r="5" spans="1:4" x14ac:dyDescent="0.25">
      <c r="A5" t="s">
        <v>83</v>
      </c>
      <c r="B5">
        <v>325</v>
      </c>
      <c r="C5">
        <v>212</v>
      </c>
      <c r="D5" s="2">
        <v>3.5416666666666666E-2</v>
      </c>
    </row>
    <row r="6" spans="1:4" x14ac:dyDescent="0.25">
      <c r="A6" t="s">
        <v>84</v>
      </c>
      <c r="B6">
        <v>151</v>
      </c>
      <c r="C6">
        <v>123</v>
      </c>
      <c r="D6" s="2">
        <v>3.8194444444444441E-2</v>
      </c>
    </row>
    <row r="7" spans="1:4" x14ac:dyDescent="0.25">
      <c r="A7" t="s">
        <v>85</v>
      </c>
      <c r="B7">
        <v>122</v>
      </c>
      <c r="C7">
        <v>64</v>
      </c>
      <c r="D7" s="2">
        <v>4.2361111111111106E-2</v>
      </c>
    </row>
    <row r="8" spans="1:4" x14ac:dyDescent="0.25">
      <c r="A8" t="s">
        <v>86</v>
      </c>
      <c r="B8">
        <v>115</v>
      </c>
      <c r="C8">
        <v>78</v>
      </c>
      <c r="D8" s="2">
        <v>5.0694444444444452E-2</v>
      </c>
    </row>
    <row r="9" spans="1:4" x14ac:dyDescent="0.25">
      <c r="A9" t="s">
        <v>87</v>
      </c>
      <c r="B9">
        <v>90</v>
      </c>
      <c r="C9">
        <v>66</v>
      </c>
      <c r="D9" s="2">
        <v>3.6111111111111115E-2</v>
      </c>
    </row>
    <row r="10" spans="1:4" x14ac:dyDescent="0.25">
      <c r="A10" t="s">
        <v>88</v>
      </c>
      <c r="B10">
        <v>54</v>
      </c>
      <c r="C10">
        <v>35</v>
      </c>
      <c r="D10" s="2">
        <v>3.2638888888888891E-2</v>
      </c>
    </row>
    <row r="11" spans="1:4" x14ac:dyDescent="0.25">
      <c r="A11" t="s">
        <v>89</v>
      </c>
      <c r="B11">
        <v>39</v>
      </c>
      <c r="C11">
        <v>27</v>
      </c>
      <c r="D11" s="2">
        <v>2.1527777777777781E-2</v>
      </c>
    </row>
    <row r="12" spans="1:4" x14ac:dyDescent="0.25">
      <c r="A12" t="s">
        <v>90</v>
      </c>
      <c r="B12">
        <v>29</v>
      </c>
      <c r="C12">
        <v>18</v>
      </c>
      <c r="D12" s="2">
        <v>4.5833333333333337E-2</v>
      </c>
    </row>
    <row r="14" spans="1:4" x14ac:dyDescent="0.25">
      <c r="A14" t="s">
        <v>42</v>
      </c>
      <c r="B14">
        <v>4073</v>
      </c>
    </row>
    <row r="15" spans="1:4" x14ac:dyDescent="0.25">
      <c r="A15" t="s">
        <v>52</v>
      </c>
      <c r="B15">
        <f>B14-(B16+B17)</f>
        <v>3239</v>
      </c>
    </row>
    <row r="16" spans="1:4" x14ac:dyDescent="0.25">
      <c r="A16" t="s">
        <v>51</v>
      </c>
      <c r="B16">
        <v>575</v>
      </c>
    </row>
    <row r="17" spans="1:2" x14ac:dyDescent="0.25">
      <c r="A17" t="s">
        <v>43</v>
      </c>
      <c r="B17">
        <v>259</v>
      </c>
    </row>
    <row r="19" spans="1:2" x14ac:dyDescent="0.25">
      <c r="A19" t="s">
        <v>91</v>
      </c>
    </row>
    <row r="20" spans="1:2" x14ac:dyDescent="0.25">
      <c r="A20" t="s">
        <v>36</v>
      </c>
    </row>
    <row r="21" spans="1:2" x14ac:dyDescent="0.25">
      <c r="A21" t="s">
        <v>92</v>
      </c>
    </row>
    <row r="22" spans="1:2" x14ac:dyDescent="0.25">
      <c r="A22" t="s">
        <v>93</v>
      </c>
    </row>
    <row r="23" spans="1:2" x14ac:dyDescent="0.25">
      <c r="A23" t="s">
        <v>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10" workbookViewId="0"/>
  </sheetViews>
  <sheetFormatPr baseColWidth="10" defaultRowHeight="15" x14ac:dyDescent="0.25"/>
  <cols>
    <col min="1" max="1" width="62.85546875" bestFit="1" customWidth="1"/>
    <col min="2" max="2" width="14.7109375" customWidth="1"/>
    <col min="3" max="3" width="14.42578125" customWidth="1"/>
    <col min="4" max="4" width="29.140625" bestFit="1" customWidth="1"/>
  </cols>
  <sheetData>
    <row r="1" spans="1:4" x14ac:dyDescent="0.25">
      <c r="A1" s="1" t="s">
        <v>0</v>
      </c>
    </row>
    <row r="2" spans="1:4" x14ac:dyDescent="0.25">
      <c r="B2" t="s">
        <v>2</v>
      </c>
      <c r="C2" t="s">
        <v>4</v>
      </c>
      <c r="D2" t="s">
        <v>3</v>
      </c>
    </row>
    <row r="3" spans="1:4" x14ac:dyDescent="0.25">
      <c r="A3" t="s">
        <v>12</v>
      </c>
      <c r="B3">
        <f>869+930</f>
        <v>1799</v>
      </c>
      <c r="C3">
        <f>417+600</f>
        <v>1017</v>
      </c>
      <c r="D3" s="2">
        <v>1.5972222222222224E-2</v>
      </c>
    </row>
    <row r="4" spans="1:4" x14ac:dyDescent="0.25">
      <c r="A4" t="s">
        <v>95</v>
      </c>
      <c r="B4">
        <v>169</v>
      </c>
      <c r="C4">
        <v>138</v>
      </c>
      <c r="D4" s="2">
        <v>4.2361111111111106E-2</v>
      </c>
    </row>
    <row r="5" spans="1:4" x14ac:dyDescent="0.25">
      <c r="A5" t="s">
        <v>96</v>
      </c>
      <c r="B5">
        <v>90</v>
      </c>
      <c r="C5">
        <v>76</v>
      </c>
      <c r="D5" s="2">
        <v>1.0416666666666666E-2</v>
      </c>
    </row>
    <row r="6" spans="1:4" x14ac:dyDescent="0.25">
      <c r="A6" t="s">
        <v>97</v>
      </c>
      <c r="B6">
        <v>76</v>
      </c>
      <c r="C6">
        <v>46</v>
      </c>
      <c r="D6" s="2">
        <v>2.9861111111111113E-2</v>
      </c>
    </row>
    <row r="7" spans="1:4" x14ac:dyDescent="0.25">
      <c r="A7" t="s">
        <v>98</v>
      </c>
      <c r="B7">
        <v>70</v>
      </c>
      <c r="C7">
        <v>41</v>
      </c>
      <c r="D7" s="2">
        <v>2.5694444444444447E-2</v>
      </c>
    </row>
    <row r="8" spans="1:4" x14ac:dyDescent="0.25">
      <c r="A8" t="s">
        <v>99</v>
      </c>
      <c r="B8">
        <v>66</v>
      </c>
      <c r="C8">
        <v>43</v>
      </c>
      <c r="D8" s="2">
        <v>2.1527777777777781E-2</v>
      </c>
    </row>
    <row r="9" spans="1:4" x14ac:dyDescent="0.25">
      <c r="A9" t="s">
        <v>100</v>
      </c>
      <c r="B9">
        <v>92</v>
      </c>
      <c r="C9">
        <v>29</v>
      </c>
      <c r="D9" s="2">
        <v>1.1111111111111112E-2</v>
      </c>
    </row>
    <row r="10" spans="1:4" x14ac:dyDescent="0.25">
      <c r="A10" t="s">
        <v>101</v>
      </c>
      <c r="B10">
        <v>54</v>
      </c>
      <c r="C10">
        <v>36</v>
      </c>
      <c r="D10" s="2">
        <v>3.4027777777777775E-2</v>
      </c>
    </row>
    <row r="11" spans="1:4" x14ac:dyDescent="0.25">
      <c r="A11" t="s">
        <v>102</v>
      </c>
      <c r="B11">
        <v>36</v>
      </c>
      <c r="C11">
        <v>25</v>
      </c>
      <c r="D11" s="2">
        <v>6.3194444444444442E-2</v>
      </c>
    </row>
    <row r="12" spans="1:4" x14ac:dyDescent="0.25">
      <c r="A12" t="s">
        <v>103</v>
      </c>
      <c r="B12">
        <v>28</v>
      </c>
      <c r="C12">
        <v>18</v>
      </c>
      <c r="D12" s="2">
        <v>3.0555555555555555E-2</v>
      </c>
    </row>
    <row r="13" spans="1:4" x14ac:dyDescent="0.25">
      <c r="A13" t="s">
        <v>104</v>
      </c>
      <c r="B13">
        <v>25</v>
      </c>
      <c r="C13">
        <v>11</v>
      </c>
      <c r="D13" s="2">
        <v>1.5277777777777777E-2</v>
      </c>
    </row>
    <row r="14" spans="1:4" x14ac:dyDescent="0.25">
      <c r="A14" t="s">
        <v>105</v>
      </c>
      <c r="B14">
        <v>10</v>
      </c>
      <c r="C14">
        <v>8</v>
      </c>
      <c r="D14" s="2">
        <v>2.2916666666666669E-2</v>
      </c>
    </row>
    <row r="16" spans="1:4" x14ac:dyDescent="0.25">
      <c r="A16" t="s">
        <v>42</v>
      </c>
      <c r="B16">
        <v>1799</v>
      </c>
    </row>
    <row r="17" spans="1:2" x14ac:dyDescent="0.25">
      <c r="A17" t="s">
        <v>52</v>
      </c>
      <c r="B17">
        <f>B16-(B18+B19)</f>
        <v>1391</v>
      </c>
    </row>
    <row r="18" spans="1:2" x14ac:dyDescent="0.25">
      <c r="A18" t="s">
        <v>51</v>
      </c>
      <c r="B18">
        <v>289</v>
      </c>
    </row>
    <row r="19" spans="1:2" x14ac:dyDescent="0.25">
      <c r="A19" t="s">
        <v>43</v>
      </c>
      <c r="B19">
        <v>119</v>
      </c>
    </row>
    <row r="21" spans="1:2" x14ac:dyDescent="0.25">
      <c r="A21" t="s">
        <v>106</v>
      </c>
    </row>
    <row r="22" spans="1:2" x14ac:dyDescent="0.25">
      <c r="A22" t="s">
        <v>36</v>
      </c>
    </row>
    <row r="23" spans="1:2" x14ac:dyDescent="0.25">
      <c r="A23" t="s">
        <v>107</v>
      </c>
    </row>
    <row r="24" spans="1:2" x14ac:dyDescent="0.25">
      <c r="A24" t="s">
        <v>108</v>
      </c>
    </row>
    <row r="25" spans="1:2" x14ac:dyDescent="0.25">
      <c r="A25" t="s">
        <v>109</v>
      </c>
    </row>
    <row r="26" spans="1:2" x14ac:dyDescent="0.25">
      <c r="A26" t="s">
        <v>110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/>
  </sheetViews>
  <sheetFormatPr baseColWidth="10" defaultRowHeight="15" x14ac:dyDescent="0.25"/>
  <cols>
    <col min="1" max="1" width="86" bestFit="1" customWidth="1"/>
    <col min="2" max="2" width="13.5703125" customWidth="1"/>
    <col min="3" max="3" width="13" customWidth="1"/>
    <col min="4" max="4" width="29.140625" bestFit="1" customWidth="1"/>
  </cols>
  <sheetData>
    <row r="1" spans="1:4" x14ac:dyDescent="0.25">
      <c r="A1" s="1" t="s">
        <v>0</v>
      </c>
    </row>
    <row r="2" spans="1:4" x14ac:dyDescent="0.25">
      <c r="B2" t="s">
        <v>2</v>
      </c>
      <c r="C2" t="s">
        <v>4</v>
      </c>
      <c r="D2" t="s">
        <v>3</v>
      </c>
    </row>
    <row r="3" spans="1:4" x14ac:dyDescent="0.25">
      <c r="A3" t="s">
        <v>18</v>
      </c>
      <c r="B3">
        <v>1204</v>
      </c>
      <c r="C3">
        <f>295+545</f>
        <v>840</v>
      </c>
      <c r="D3" s="2">
        <v>2.013888888888889E-2</v>
      </c>
    </row>
    <row r="4" spans="1:4" x14ac:dyDescent="0.25">
      <c r="A4" t="s">
        <v>111</v>
      </c>
      <c r="B4">
        <v>152</v>
      </c>
      <c r="C4">
        <v>126</v>
      </c>
      <c r="D4" s="2">
        <v>5.6250000000000001E-2</v>
      </c>
    </row>
    <row r="5" spans="1:4" x14ac:dyDescent="0.25">
      <c r="A5" t="s">
        <v>112</v>
      </c>
      <c r="B5">
        <v>84</v>
      </c>
      <c r="C5">
        <v>71</v>
      </c>
      <c r="D5" s="2">
        <v>3.9583333333333331E-2</v>
      </c>
    </row>
    <row r="6" spans="1:4" x14ac:dyDescent="0.25">
      <c r="A6" t="s">
        <v>113</v>
      </c>
      <c r="B6">
        <v>58</v>
      </c>
      <c r="C6">
        <v>45</v>
      </c>
      <c r="D6" s="2">
        <v>4.3750000000000004E-2</v>
      </c>
    </row>
    <row r="7" spans="1:4" x14ac:dyDescent="0.25">
      <c r="A7" t="s">
        <v>114</v>
      </c>
      <c r="B7">
        <v>51</v>
      </c>
      <c r="C7">
        <v>34</v>
      </c>
      <c r="D7" s="2">
        <v>6.1805555555555558E-2</v>
      </c>
    </row>
    <row r="9" spans="1:4" x14ac:dyDescent="0.25">
      <c r="A9" t="s">
        <v>42</v>
      </c>
      <c r="B9">
        <v>1204</v>
      </c>
    </row>
    <row r="10" spans="1:4" x14ac:dyDescent="0.25">
      <c r="A10" t="s">
        <v>52</v>
      </c>
      <c r="B10">
        <f>B9-(B11+B12)</f>
        <v>969</v>
      </c>
    </row>
    <row r="11" spans="1:4" x14ac:dyDescent="0.25">
      <c r="A11" t="s">
        <v>51</v>
      </c>
      <c r="B11">
        <v>156</v>
      </c>
    </row>
    <row r="12" spans="1:4" x14ac:dyDescent="0.25">
      <c r="A12" t="s">
        <v>43</v>
      </c>
      <c r="B12">
        <v>79</v>
      </c>
    </row>
    <row r="14" spans="1:4" x14ac:dyDescent="0.25">
      <c r="A14" t="s">
        <v>115</v>
      </c>
    </row>
    <row r="15" spans="1:4" x14ac:dyDescent="0.25">
      <c r="A15" t="s">
        <v>36</v>
      </c>
    </row>
    <row r="16" spans="1:4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aude.catholique.fr</vt:lpstr>
      <vt:lpstr>Ste Marie Reine</vt:lpstr>
      <vt:lpstr>St Roch</vt:lpstr>
      <vt:lpstr>ND en Minervois</vt:lpstr>
      <vt:lpstr>Ste Trinité</vt:lpstr>
      <vt:lpstr>Ste Croix</vt:lpstr>
      <vt:lpstr>ND de la Clape</vt:lpstr>
      <vt:lpstr>St Vincent</vt:lpstr>
      <vt:lpstr>Sts Pierre et Paul</vt:lpstr>
      <vt:lpstr>St Régis</vt:lpstr>
      <vt:lpstr>Ste Thérèse</vt:lpstr>
      <vt:lpstr>St Michel</vt:lpstr>
      <vt:lpstr>St Dominique</vt:lpstr>
      <vt:lpstr>St Jean XXIII</vt:lpstr>
      <vt:lpstr>ND des Monts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communication</dc:creator>
  <cp:lastModifiedBy>communication</cp:lastModifiedBy>
  <dcterms:created xsi:type="dcterms:W3CDTF">2018-06-13T08:58:22Z</dcterms:created>
  <dcterms:modified xsi:type="dcterms:W3CDTF">2018-06-27T15:03:40Z</dcterms:modified>
</cp:coreProperties>
</file>